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ДМА\ФКС\Учебный план\2026\"/>
    </mc:Choice>
  </mc:AlternateContent>
  <xr:revisionPtr revIDLastSave="0" documentId="13_ncr:1_{85433FE6-AFA4-4179-8753-BB8E10996B4E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ий" sheetId="6" r:id="rId1"/>
    <sheet name="План 2026-2027" sheetId="1" r:id="rId2"/>
    <sheet name="Семестровка" sheetId="7" r:id="rId3"/>
    <sheet name="ДВВ" sheetId="8" r:id="rId4"/>
  </sheets>
  <definedNames>
    <definedName name="_xlnm.Print_Area" localSheetId="0">Титульний!#REF!</definedName>
  </definedNames>
  <calcPr calcId="179021" calcMode="manual"/>
</workbook>
</file>

<file path=xl/calcChain.xml><?xml version="1.0" encoding="utf-8"?>
<calcChain xmlns="http://schemas.openxmlformats.org/spreadsheetml/2006/main">
  <c r="E143" i="7" l="1"/>
  <c r="N113" i="1"/>
  <c r="L34" i="7"/>
  <c r="O64" i="1"/>
  <c r="P64" i="1"/>
  <c r="Q64" i="1"/>
  <c r="R64" i="1"/>
  <c r="S64" i="1"/>
  <c r="N64" i="1"/>
  <c r="H64" i="1"/>
  <c r="I64" i="1"/>
  <c r="J64" i="1"/>
  <c r="K64" i="1"/>
  <c r="L64" i="1"/>
  <c r="M64" i="1"/>
  <c r="G64" i="1"/>
  <c r="H63" i="1"/>
  <c r="G63" i="1"/>
  <c r="L16" i="7" l="1"/>
  <c r="G16" i="7"/>
  <c r="O16" i="7" s="1"/>
  <c r="F16" i="7"/>
  <c r="K16" i="7" s="1"/>
  <c r="G33" i="7"/>
  <c r="F33" i="7"/>
  <c r="K33" i="7" s="1"/>
  <c r="L32" i="7"/>
  <c r="G32" i="7"/>
  <c r="F32" i="7"/>
  <c r="O32" i="7" s="1"/>
  <c r="G31" i="7"/>
  <c r="O31" i="7" s="1"/>
  <c r="F31" i="7"/>
  <c r="G15" i="7"/>
  <c r="L15" i="7" s="1"/>
  <c r="F15" i="7"/>
  <c r="I45" i="1"/>
  <c r="H45" i="1"/>
  <c r="M45" i="1" s="1"/>
  <c r="I44" i="1"/>
  <c r="H44" i="1"/>
  <c r="M44" i="1" s="1"/>
  <c r="I43" i="1"/>
  <c r="M43" i="1" s="1"/>
  <c r="H43" i="1"/>
  <c r="L42" i="1"/>
  <c r="K42" i="1"/>
  <c r="J42" i="1"/>
  <c r="I42" i="1" s="1"/>
  <c r="G42" i="1"/>
  <c r="H42" i="1" s="1"/>
  <c r="M42" i="1" s="1"/>
  <c r="I41" i="1"/>
  <c r="H41" i="1"/>
  <c r="M41" i="1" s="1"/>
  <c r="I40" i="1"/>
  <c r="H40" i="1"/>
  <c r="L39" i="1"/>
  <c r="K39" i="1"/>
  <c r="J39" i="1"/>
  <c r="G39" i="1"/>
  <c r="H39" i="1" s="1"/>
  <c r="G28" i="7"/>
  <c r="F28" i="7"/>
  <c r="R113" i="1"/>
  <c r="E103" i="7"/>
  <c r="P113" i="1"/>
  <c r="G66" i="7"/>
  <c r="F66" i="7"/>
  <c r="K66" i="7" s="1"/>
  <c r="G65" i="7"/>
  <c r="O65" i="7" s="1"/>
  <c r="F65" i="7"/>
  <c r="E50" i="7"/>
  <c r="G49" i="7"/>
  <c r="F49" i="7"/>
  <c r="G48" i="7"/>
  <c r="F48" i="7"/>
  <c r="H55" i="1"/>
  <c r="I55" i="1"/>
  <c r="G62" i="7"/>
  <c r="F62" i="7"/>
  <c r="F95" i="7"/>
  <c r="G95" i="7"/>
  <c r="G77" i="7"/>
  <c r="L77" i="7" s="1"/>
  <c r="F77" i="7"/>
  <c r="I56" i="1"/>
  <c r="H56" i="1"/>
  <c r="K15" i="7" l="1"/>
  <c r="K32" i="7"/>
  <c r="K31" i="7"/>
  <c r="O33" i="7"/>
  <c r="O15" i="7"/>
  <c r="L31" i="7"/>
  <c r="K65" i="7"/>
  <c r="L33" i="7"/>
  <c r="O28" i="7"/>
  <c r="M56" i="1"/>
  <c r="I39" i="1"/>
  <c r="M40" i="1"/>
  <c r="L28" i="7"/>
  <c r="L65" i="7"/>
  <c r="K28" i="7"/>
  <c r="M39" i="1"/>
  <c r="M55" i="1"/>
  <c r="O95" i="7"/>
  <c r="K49" i="7"/>
  <c r="O66" i="7"/>
  <c r="O48" i="7"/>
  <c r="O49" i="7"/>
  <c r="L49" i="7"/>
  <c r="L66" i="7"/>
  <c r="K48" i="7"/>
  <c r="L48" i="7"/>
  <c r="K62" i="7"/>
  <c r="L95" i="7"/>
  <c r="K77" i="7"/>
  <c r="O62" i="7"/>
  <c r="K95" i="7"/>
  <c r="O77" i="7"/>
  <c r="L62" i="7"/>
  <c r="I53" i="1" l="1"/>
  <c r="H53" i="1"/>
  <c r="M53" i="1" l="1"/>
  <c r="G102" i="7"/>
  <c r="F102" i="7"/>
  <c r="G101" i="7"/>
  <c r="L101" i="7" s="1"/>
  <c r="F101" i="7"/>
  <c r="K101" i="7" s="1"/>
  <c r="G83" i="7"/>
  <c r="F83" i="7"/>
  <c r="G82" i="7"/>
  <c r="F82" i="7"/>
  <c r="G81" i="7"/>
  <c r="F81" i="7"/>
  <c r="G80" i="7"/>
  <c r="L80" i="7" s="1"/>
  <c r="F80" i="7"/>
  <c r="K82" i="7" l="1"/>
  <c r="K102" i="7"/>
  <c r="O102" i="7"/>
  <c r="O83" i="7"/>
  <c r="O81" i="7"/>
  <c r="O82" i="7"/>
  <c r="O101" i="7"/>
  <c r="L82" i="7"/>
  <c r="K80" i="7"/>
  <c r="K83" i="7"/>
  <c r="L102" i="7"/>
  <c r="O80" i="7"/>
  <c r="K81" i="7"/>
  <c r="L81" i="7"/>
  <c r="L83" i="7"/>
  <c r="G98" i="7"/>
  <c r="F98" i="7"/>
  <c r="G97" i="7"/>
  <c r="L97" i="7" s="1"/>
  <c r="F97" i="7"/>
  <c r="G63" i="7"/>
  <c r="L63" i="7" s="1"/>
  <c r="F63" i="7"/>
  <c r="G96" i="7"/>
  <c r="F96" i="7"/>
  <c r="G78" i="7"/>
  <c r="F78" i="7"/>
  <c r="I57" i="1"/>
  <c r="H57" i="1"/>
  <c r="K96" i="7" l="1"/>
  <c r="K98" i="7"/>
  <c r="O96" i="7"/>
  <c r="O97" i="7"/>
  <c r="K78" i="7"/>
  <c r="O98" i="7"/>
  <c r="K63" i="7"/>
  <c r="O78" i="7"/>
  <c r="K97" i="7"/>
  <c r="L96" i="7"/>
  <c r="L98" i="7"/>
  <c r="O63" i="7"/>
  <c r="M57" i="1"/>
  <c r="L78" i="7"/>
  <c r="I34" i="1" l="1"/>
  <c r="H34" i="1"/>
  <c r="M34" i="1" l="1"/>
  <c r="G77" i="8"/>
  <c r="O74" i="8"/>
  <c r="P74" i="8"/>
  <c r="Q74" i="8"/>
  <c r="R74" i="8"/>
  <c r="S74" i="8"/>
  <c r="N74" i="8"/>
  <c r="J74" i="8"/>
  <c r="K74" i="8"/>
  <c r="L74" i="8"/>
  <c r="G74" i="8"/>
  <c r="G73" i="8"/>
  <c r="O99" i="1" l="1"/>
  <c r="P99" i="1"/>
  <c r="Q99" i="1"/>
  <c r="R99" i="1"/>
  <c r="S99" i="1"/>
  <c r="N99" i="1"/>
  <c r="J99" i="1"/>
  <c r="J102" i="1" s="1"/>
  <c r="K99" i="1"/>
  <c r="K102" i="1" s="1"/>
  <c r="L99" i="1"/>
  <c r="L102" i="1" s="1"/>
  <c r="G99" i="1"/>
  <c r="G102" i="1" s="1"/>
  <c r="G98" i="1"/>
  <c r="X32" i="6"/>
  <c r="T32" i="6"/>
  <c r="C32" i="6"/>
  <c r="R32" i="6"/>
  <c r="G32" i="6"/>
  <c r="H34" i="7" l="1"/>
  <c r="I34" i="7"/>
  <c r="J34" i="7"/>
  <c r="E34" i="7"/>
  <c r="F136" i="7"/>
  <c r="G29" i="7"/>
  <c r="L29" i="7" s="1"/>
  <c r="F29" i="7"/>
  <c r="H36" i="1"/>
  <c r="I35" i="1"/>
  <c r="H35" i="1"/>
  <c r="H17" i="7"/>
  <c r="I17" i="7"/>
  <c r="J17" i="7"/>
  <c r="E17" i="7"/>
  <c r="G30" i="7"/>
  <c r="L30" i="7" s="1"/>
  <c r="F30" i="7"/>
  <c r="G14" i="7"/>
  <c r="L14" i="7" s="1"/>
  <c r="F14" i="7"/>
  <c r="G13" i="7"/>
  <c r="L13" i="7" s="1"/>
  <c r="F13" i="7"/>
  <c r="I38" i="1"/>
  <c r="H38" i="1"/>
  <c r="M38" i="1" s="1"/>
  <c r="G11" i="7"/>
  <c r="F11" i="7"/>
  <c r="I28" i="1"/>
  <c r="H28" i="1"/>
  <c r="G10" i="7"/>
  <c r="F10" i="7"/>
  <c r="I27" i="1"/>
  <c r="H27" i="1"/>
  <c r="M27" i="1" s="1"/>
  <c r="G9" i="7"/>
  <c r="F9" i="7"/>
  <c r="I26" i="1"/>
  <c r="H26" i="1"/>
  <c r="H50" i="7"/>
  <c r="I50" i="7"/>
  <c r="J50" i="7"/>
  <c r="I32" i="8"/>
  <c r="H32" i="8"/>
  <c r="I86" i="1"/>
  <c r="H86" i="1"/>
  <c r="I35" i="8"/>
  <c r="H35" i="8"/>
  <c r="M35" i="8" s="1"/>
  <c r="K29" i="7" l="1"/>
  <c r="O11" i="7"/>
  <c r="O9" i="7"/>
  <c r="M32" i="8"/>
  <c r="O10" i="7"/>
  <c r="K10" i="7"/>
  <c r="O14" i="7"/>
  <c r="K13" i="7"/>
  <c r="O30" i="7"/>
  <c r="O13" i="7"/>
  <c r="K14" i="7"/>
  <c r="O29" i="7"/>
  <c r="M28" i="1"/>
  <c r="M35" i="1"/>
  <c r="M86" i="1"/>
  <c r="M26" i="1"/>
  <c r="K30" i="7"/>
  <c r="K9" i="7"/>
  <c r="K11" i="7"/>
  <c r="L9" i="7"/>
  <c r="L10" i="7"/>
  <c r="L11" i="7"/>
  <c r="F142" i="7" l="1"/>
  <c r="H39" i="8"/>
  <c r="H73" i="8" s="1"/>
  <c r="H88" i="1"/>
  <c r="H98" i="1" s="1"/>
  <c r="H67" i="7" l="1"/>
  <c r="I67" i="7"/>
  <c r="J67" i="7"/>
  <c r="E67" i="7"/>
  <c r="G45" i="7"/>
  <c r="F45" i="7"/>
  <c r="I46" i="1"/>
  <c r="H46" i="1"/>
  <c r="I87" i="1"/>
  <c r="H87" i="1"/>
  <c r="G59" i="7"/>
  <c r="L59" i="7" s="1"/>
  <c r="F59" i="7"/>
  <c r="I47" i="1"/>
  <c r="H47" i="1"/>
  <c r="J22" i="1"/>
  <c r="K22" i="1"/>
  <c r="L22" i="1"/>
  <c r="G22" i="1"/>
  <c r="G21" i="1"/>
  <c r="G74" i="1" s="1"/>
  <c r="H16" i="1"/>
  <c r="I42" i="8"/>
  <c r="H42" i="8"/>
  <c r="I89" i="1"/>
  <c r="H89" i="1"/>
  <c r="K45" i="7" l="1"/>
  <c r="M47" i="1"/>
  <c r="M89" i="1"/>
  <c r="M42" i="8"/>
  <c r="O45" i="7"/>
  <c r="M46" i="1"/>
  <c r="M87" i="1"/>
  <c r="L45" i="7"/>
  <c r="O59" i="7"/>
  <c r="K59" i="7"/>
  <c r="H84" i="7" l="1"/>
  <c r="I84" i="7"/>
  <c r="J84" i="7"/>
  <c r="E84" i="7"/>
  <c r="I60" i="1" l="1"/>
  <c r="H60" i="1"/>
  <c r="H103" i="7"/>
  <c r="I103" i="7"/>
  <c r="J103" i="7"/>
  <c r="G94" i="7"/>
  <c r="F94" i="7"/>
  <c r="M60" i="1" l="1"/>
  <c r="O94" i="7"/>
  <c r="K94" i="7"/>
  <c r="L94" i="7"/>
  <c r="I48" i="8" l="1"/>
  <c r="H48" i="8"/>
  <c r="M48" i="8" s="1"/>
  <c r="I91" i="1"/>
  <c r="H91" i="1"/>
  <c r="M91" i="1" s="1"/>
  <c r="I45" i="8"/>
  <c r="H45" i="8"/>
  <c r="I90" i="1"/>
  <c r="H90" i="1"/>
  <c r="G61" i="7"/>
  <c r="F61" i="7"/>
  <c r="G60" i="7"/>
  <c r="F60" i="7"/>
  <c r="G47" i="7"/>
  <c r="F47" i="7"/>
  <c r="I52" i="1"/>
  <c r="H52" i="1"/>
  <c r="I51" i="1"/>
  <c r="H51" i="1"/>
  <c r="I50" i="1"/>
  <c r="H50" i="1"/>
  <c r="L49" i="1"/>
  <c r="J49" i="1"/>
  <c r="G49" i="1"/>
  <c r="H49" i="1" s="1"/>
  <c r="G46" i="7"/>
  <c r="F46" i="7"/>
  <c r="I48" i="1"/>
  <c r="H48" i="1"/>
  <c r="M48" i="1" s="1"/>
  <c r="M90" i="1" l="1"/>
  <c r="K60" i="7"/>
  <c r="I49" i="1"/>
  <c r="M49" i="1" s="1"/>
  <c r="K46" i="7"/>
  <c r="O60" i="7"/>
  <c r="K61" i="7"/>
  <c r="L60" i="7"/>
  <c r="K47" i="7"/>
  <c r="O61" i="7"/>
  <c r="O47" i="7"/>
  <c r="O46" i="7"/>
  <c r="M45" i="8"/>
  <c r="M51" i="1"/>
  <c r="M52" i="1"/>
  <c r="M50" i="1"/>
  <c r="L47" i="7"/>
  <c r="L61" i="7"/>
  <c r="L46" i="7"/>
  <c r="I62" i="1"/>
  <c r="H62" i="1"/>
  <c r="I61" i="1"/>
  <c r="H61" i="1"/>
  <c r="G44" i="7"/>
  <c r="L44" i="7" s="1"/>
  <c r="F44" i="7"/>
  <c r="G43" i="7"/>
  <c r="F43" i="7"/>
  <c r="G12" i="7"/>
  <c r="F12" i="7"/>
  <c r="F17" i="7" s="1"/>
  <c r="I32" i="1"/>
  <c r="H32" i="1"/>
  <c r="I31" i="1"/>
  <c r="H31" i="1"/>
  <c r="I30" i="1"/>
  <c r="H30" i="1"/>
  <c r="F50" i="7" l="1"/>
  <c r="L12" i="7"/>
  <c r="G17" i="7"/>
  <c r="G50" i="7"/>
  <c r="M62" i="1"/>
  <c r="M32" i="1"/>
  <c r="M61" i="1"/>
  <c r="K43" i="7"/>
  <c r="O12" i="7"/>
  <c r="K12" i="7"/>
  <c r="K17" i="7" s="1"/>
  <c r="O43" i="7"/>
  <c r="K44" i="7"/>
  <c r="M31" i="1"/>
  <c r="M30" i="1"/>
  <c r="O44" i="7"/>
  <c r="L43" i="7"/>
  <c r="L50" i="7" s="1"/>
  <c r="L17" i="7" l="1"/>
  <c r="K50" i="7"/>
  <c r="I69" i="8"/>
  <c r="H69" i="8"/>
  <c r="I97" i="1"/>
  <c r="H97" i="1"/>
  <c r="I65" i="8"/>
  <c r="H65" i="8"/>
  <c r="I96" i="1"/>
  <c r="H96" i="1"/>
  <c r="I62" i="8"/>
  <c r="H62" i="8"/>
  <c r="I95" i="1"/>
  <c r="H95" i="1"/>
  <c r="I58" i="8"/>
  <c r="H58" i="8"/>
  <c r="I94" i="1"/>
  <c r="H94" i="1"/>
  <c r="I55" i="8"/>
  <c r="H55" i="8"/>
  <c r="I93" i="1"/>
  <c r="H93" i="1"/>
  <c r="I51" i="8"/>
  <c r="H51" i="8"/>
  <c r="I92" i="1"/>
  <c r="H92" i="1"/>
  <c r="M93" i="1" l="1"/>
  <c r="M65" i="8"/>
  <c r="M69" i="8"/>
  <c r="H74" i="8"/>
  <c r="H77" i="8" s="1"/>
  <c r="I74" i="8"/>
  <c r="M62" i="8"/>
  <c r="I99" i="1"/>
  <c r="I102" i="1" s="1"/>
  <c r="H99" i="1"/>
  <c r="H102" i="1" s="1"/>
  <c r="M58" i="8"/>
  <c r="M55" i="8"/>
  <c r="M51" i="8"/>
  <c r="M95" i="1"/>
  <c r="M96" i="1"/>
  <c r="M97" i="1"/>
  <c r="M94" i="1"/>
  <c r="M92" i="1"/>
  <c r="M74" i="8" l="1"/>
  <c r="M99" i="1"/>
  <c r="M102" i="1" s="1"/>
  <c r="G82" i="1"/>
  <c r="I29" i="8"/>
  <c r="H29" i="8"/>
  <c r="I28" i="8"/>
  <c r="H28" i="8"/>
  <c r="G25" i="8"/>
  <c r="G76" i="8" s="1"/>
  <c r="H24" i="8"/>
  <c r="H23" i="8"/>
  <c r="H22" i="8"/>
  <c r="H21" i="8"/>
  <c r="H20" i="8"/>
  <c r="H81" i="1"/>
  <c r="H19" i="8"/>
  <c r="H18" i="8"/>
  <c r="H17" i="8"/>
  <c r="H16" i="8"/>
  <c r="H15" i="8"/>
  <c r="H80" i="1"/>
  <c r="M28" i="8" l="1"/>
  <c r="G84" i="1"/>
  <c r="G101" i="1"/>
  <c r="M29" i="8"/>
  <c r="S26" i="8"/>
  <c r="S77" i="8" s="1"/>
  <c r="R26" i="8"/>
  <c r="R77" i="8" s="1"/>
  <c r="Q26" i="8"/>
  <c r="Q77" i="8" s="1"/>
  <c r="P26" i="8"/>
  <c r="P77" i="8" s="1"/>
  <c r="O26" i="8"/>
  <c r="O77" i="8" s="1"/>
  <c r="N26" i="8"/>
  <c r="N77" i="8" s="1"/>
  <c r="L26" i="8"/>
  <c r="L77" i="8" s="1"/>
  <c r="K26" i="8"/>
  <c r="K77" i="8" s="1"/>
  <c r="J26" i="8"/>
  <c r="J77" i="8" s="1"/>
  <c r="H14" i="8"/>
  <c r="H13" i="8"/>
  <c r="H12" i="8"/>
  <c r="I26" i="8"/>
  <c r="I77" i="8" s="1"/>
  <c r="H11" i="8"/>
  <c r="H25" i="8" s="1"/>
  <c r="H76" i="8" s="1"/>
  <c r="H10" i="8"/>
  <c r="J70" i="1"/>
  <c r="K70" i="1"/>
  <c r="L70" i="1"/>
  <c r="G70" i="1"/>
  <c r="L12" i="1"/>
  <c r="G12" i="1"/>
  <c r="H12" i="1" s="1"/>
  <c r="I14" i="1"/>
  <c r="H13" i="1"/>
  <c r="H14" i="1"/>
  <c r="G103" i="1" l="1"/>
  <c r="G104" i="1"/>
  <c r="I12" i="1"/>
  <c r="G75" i="8"/>
  <c r="M14" i="1"/>
  <c r="H27" i="8"/>
  <c r="G78" i="8"/>
  <c r="M26" i="8"/>
  <c r="M77" i="8" s="1"/>
  <c r="G27" i="8"/>
  <c r="M12" i="1" l="1"/>
  <c r="H75" i="8"/>
  <c r="H78" i="8"/>
  <c r="G27" i="7" l="1"/>
  <c r="F27" i="7"/>
  <c r="L27" i="7" l="1"/>
  <c r="K27" i="7"/>
  <c r="O27" i="7"/>
  <c r="I20" i="1"/>
  <c r="I22" i="1" s="1"/>
  <c r="H19" i="1"/>
  <c r="F137" i="7" l="1"/>
  <c r="F135" i="7"/>
  <c r="F134" i="7"/>
  <c r="F132" i="7"/>
  <c r="F133" i="7"/>
  <c r="F130" i="7"/>
  <c r="G129" i="7"/>
  <c r="F129" i="7"/>
  <c r="F128" i="7"/>
  <c r="G100" i="7"/>
  <c r="F100" i="7"/>
  <c r="G99" i="7"/>
  <c r="L99" i="7" s="1"/>
  <c r="F99" i="7"/>
  <c r="G79" i="7"/>
  <c r="F79" i="7"/>
  <c r="F138" i="7"/>
  <c r="G64" i="7"/>
  <c r="F64" i="7"/>
  <c r="F67" i="7" s="1"/>
  <c r="F141" i="7"/>
  <c r="F140" i="7"/>
  <c r="F34" i="7"/>
  <c r="F131" i="7"/>
  <c r="F139" i="7"/>
  <c r="G34" i="7" l="1"/>
  <c r="F84" i="7"/>
  <c r="L64" i="7"/>
  <c r="L67" i="7" s="1"/>
  <c r="G67" i="7"/>
  <c r="G84" i="7"/>
  <c r="F103" i="7"/>
  <c r="L103" i="7"/>
  <c r="G103" i="7"/>
  <c r="K79" i="7"/>
  <c r="O99" i="7"/>
  <c r="K99" i="7"/>
  <c r="K64" i="7"/>
  <c r="K67" i="7" s="1"/>
  <c r="K100" i="7"/>
  <c r="O79" i="7"/>
  <c r="O64" i="7"/>
  <c r="K34" i="7"/>
  <c r="L79" i="7"/>
  <c r="K84" i="7" l="1"/>
  <c r="L84" i="7"/>
  <c r="K103" i="7"/>
  <c r="O83" i="1" l="1"/>
  <c r="O102" i="1" s="1"/>
  <c r="P83" i="1"/>
  <c r="P102" i="1" s="1"/>
  <c r="Q83" i="1"/>
  <c r="Q102" i="1" s="1"/>
  <c r="R83" i="1"/>
  <c r="R102" i="1" s="1"/>
  <c r="S83" i="1"/>
  <c r="S102" i="1" s="1"/>
  <c r="N83" i="1"/>
  <c r="N102" i="1" s="1"/>
  <c r="H79" i="1"/>
  <c r="H82" i="1" s="1"/>
  <c r="H101" i="1" s="1"/>
  <c r="I59" i="1" l="1"/>
  <c r="H59" i="1"/>
  <c r="I58" i="1"/>
  <c r="H58" i="1"/>
  <c r="H54" i="1"/>
  <c r="H37" i="1"/>
  <c r="M59" i="1" l="1"/>
  <c r="M58" i="1"/>
  <c r="L29" i="1" l="1"/>
  <c r="J29" i="1"/>
  <c r="G29" i="1"/>
  <c r="H29" i="1" l="1"/>
  <c r="I29" i="1"/>
  <c r="M29" i="1" l="1"/>
  <c r="H20" i="1" l="1"/>
  <c r="H17" i="1"/>
  <c r="H18" i="1"/>
  <c r="H15" i="1"/>
  <c r="H11" i="1"/>
  <c r="H21" i="1" s="1"/>
  <c r="M20" i="1" l="1"/>
  <c r="M22" i="1" s="1"/>
  <c r="H22" i="1"/>
  <c r="I69" i="1" l="1"/>
  <c r="H69" i="1"/>
  <c r="H74" i="1"/>
  <c r="H104" i="1" s="1"/>
  <c r="H33" i="1"/>
  <c r="G23" i="1" l="1"/>
  <c r="M69" i="1"/>
  <c r="E109" i="7" l="1"/>
  <c r="E118" i="7"/>
  <c r="E117" i="7"/>
  <c r="E114" i="7"/>
  <c r="E113" i="7"/>
  <c r="E110" i="7"/>
  <c r="N143" i="7" l="1"/>
  <c r="L143" i="7"/>
  <c r="K143" i="7"/>
  <c r="J143" i="7"/>
  <c r="I143" i="7"/>
  <c r="H143" i="7"/>
  <c r="G143" i="7"/>
  <c r="F118" i="7"/>
  <c r="F117" i="7"/>
  <c r="F114" i="7"/>
  <c r="F110" i="7"/>
  <c r="E104" i="7"/>
  <c r="F143" i="7" l="1"/>
  <c r="E108" i="7"/>
  <c r="F109" i="7"/>
  <c r="F108" i="7" s="1"/>
  <c r="G108" i="7" s="1"/>
  <c r="E112" i="7"/>
  <c r="F113" i="7"/>
  <c r="F112" i="7" s="1"/>
  <c r="G112" i="7" s="1"/>
  <c r="F116" i="7"/>
  <c r="G116" i="7" s="1"/>
  <c r="E116" i="7"/>
  <c r="G109" i="7" l="1"/>
  <c r="G110" i="7"/>
  <c r="G113" i="7"/>
  <c r="G117" i="7"/>
  <c r="G114" i="7"/>
  <c r="G118" i="7"/>
  <c r="N22" i="1" l="1"/>
  <c r="G100" i="1" l="1"/>
  <c r="G65" i="1" l="1"/>
  <c r="S70" i="1"/>
  <c r="R70" i="1"/>
  <c r="Q70" i="1"/>
  <c r="P70" i="1"/>
  <c r="O70" i="1"/>
  <c r="N70" i="1"/>
  <c r="S22" i="1"/>
  <c r="R22" i="1"/>
  <c r="Q22" i="1"/>
  <c r="P22" i="1"/>
  <c r="O22" i="1"/>
  <c r="I67" i="1" l="1"/>
  <c r="I68" i="1"/>
  <c r="I70" i="1" l="1"/>
  <c r="H84" i="1" l="1"/>
  <c r="I72" i="1" l="1"/>
  <c r="S73" i="1"/>
  <c r="R73" i="1"/>
  <c r="Q73" i="1"/>
  <c r="P73" i="1"/>
  <c r="O73" i="1"/>
  <c r="N73" i="1"/>
  <c r="L73" i="1"/>
  <c r="L75" i="1" s="1"/>
  <c r="L105" i="1" s="1"/>
  <c r="K73" i="1"/>
  <c r="K75" i="1" s="1"/>
  <c r="K105" i="1" s="1"/>
  <c r="J73" i="1"/>
  <c r="J75" i="1" s="1"/>
  <c r="J105" i="1" s="1"/>
  <c r="G73" i="1"/>
  <c r="H72" i="1"/>
  <c r="H73" i="1" s="1"/>
  <c r="H68" i="1"/>
  <c r="H67" i="1"/>
  <c r="R75" i="1" l="1"/>
  <c r="R105" i="1" s="1"/>
  <c r="R107" i="1" s="1"/>
  <c r="N75" i="1"/>
  <c r="N105" i="1" s="1"/>
  <c r="N107" i="1" s="1"/>
  <c r="P75" i="1"/>
  <c r="P105" i="1" s="1"/>
  <c r="P107" i="1" s="1"/>
  <c r="Q75" i="1"/>
  <c r="Q105" i="1" s="1"/>
  <c r="Q107" i="1" s="1"/>
  <c r="S75" i="1"/>
  <c r="S105" i="1" s="1"/>
  <c r="S107" i="1" s="1"/>
  <c r="O75" i="1"/>
  <c r="O105" i="1" s="1"/>
  <c r="O107" i="1" s="1"/>
  <c r="G75" i="1"/>
  <c r="G105" i="1" s="1"/>
  <c r="G106" i="1" s="1"/>
  <c r="S112" i="1" s="1"/>
  <c r="H70" i="1"/>
  <c r="H75" i="1" s="1"/>
  <c r="H105" i="1" s="1"/>
  <c r="H23" i="1"/>
  <c r="H103" i="1"/>
  <c r="M67" i="1"/>
  <c r="M72" i="1"/>
  <c r="M73" i="1" s="1"/>
  <c r="I73" i="1"/>
  <c r="I75" i="1" s="1"/>
  <c r="I105" i="1" s="1"/>
  <c r="M68" i="1"/>
  <c r="G76" i="1" l="1"/>
  <c r="P112" i="1" s="1"/>
  <c r="M70" i="1"/>
  <c r="M75" i="1" s="1"/>
  <c r="M105" i="1" s="1"/>
  <c r="H100" i="1"/>
  <c r="H65" i="1"/>
  <c r="H106" i="1" l="1"/>
  <c r="H76" i="1"/>
  <c r="E85" i="7"/>
  <c r="E51" i="7"/>
  <c r="E68" i="7"/>
  <c r="E18" i="7"/>
  <c r="E35" i="7"/>
  <c r="N84" i="7"/>
  <c r="N50" i="7"/>
</calcChain>
</file>

<file path=xl/sharedStrings.xml><?xml version="1.0" encoding="utf-8"?>
<sst xmlns="http://schemas.openxmlformats.org/spreadsheetml/2006/main" count="949" uniqueCount="375">
  <si>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</si>
  <si>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</si>
  <si>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</si>
  <si>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</si>
  <si>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</si>
  <si>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</si>
  <si>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</si>
  <si>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</si>
  <si>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</si>
  <si>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</si>
  <si>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</si>
  <si>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</si>
  <si>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</si>
  <si>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</si>
  <si>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</si>
  <si>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</si>
  <si>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</si>
  <si>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</si>
  <si>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</si>
  <si>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</si>
  <si>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</si>
  <si>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</si>
  <si>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</si>
  <si>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</si>
  <si>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</si>
  <si>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</si>
  <si>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</si>
  <si>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</si>
  <si>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</si>
  <si>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</si>
  <si>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</si>
  <si>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</si>
  <si>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</si>
  <si>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</si>
  <si>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</si>
  <si>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</si>
  <si>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</si>
  <si>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</si>
  <si>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</si>
  <si>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</si>
  <si>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</si>
  <si>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</si>
  <si>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</si>
  <si>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</si>
  <si>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</si>
  <si>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</si>
  <si>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</si>
  <si>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</si>
  <si>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</si>
  <si>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</si>
  <si>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</si>
  <si>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</si>
  <si>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</si>
  <si>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</si>
  <si>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</si>
  <si>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</si>
  <si>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>1.3.3</t>
  </si>
  <si>
    <t xml:space="preserve">Виробнича (тренерська) практика 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</si>
  <si>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</si>
  <si>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</si>
  <si>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</si>
  <si>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</si>
  <si>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</si>
  <si>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</si>
  <si>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</si>
  <si>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</si>
  <si>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</si>
  <si>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</si>
  <si>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</si>
  <si>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</si>
  <si>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</si>
  <si>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</si>
  <si>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</si>
  <si>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</si>
  <si>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</si>
  <si>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</si>
  <si>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</si>
  <si>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</si>
  <si>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</si>
  <si>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</si>
  <si>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</si>
  <si>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</si>
  <si>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</si>
  <si>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</si>
  <si>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</si>
  <si>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</si>
  <si>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</si>
  <si>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</si>
  <si>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</si>
  <si>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</si>
  <si>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</si>
  <si>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</si>
  <si>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</si>
  <si>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</si>
  <si>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</si>
  <si>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</si>
  <si>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</si>
  <si>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</si>
  <si>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</si>
  <si>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</si>
  <si>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</si>
  <si>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</si>
  <si>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</si>
  <si>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</si>
  <si>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</si>
  <si>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</si>
  <si>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</si>
  <si>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</si>
  <si>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</si>
  <si>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</si>
  <si>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</si>
  <si>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</si>
  <si>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</si>
  <si>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</si>
  <si>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</si>
  <si>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</si>
  <si>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</si>
  <si>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</si>
  <si>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</si>
  <si>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</si>
  <si>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</si>
  <si>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</si>
  <si>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</si>
  <si>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А</t>
  </si>
  <si>
    <t>Комплексний кваліфікаційний екзамен зі спеціальності</t>
  </si>
  <si>
    <t>І . ГРАФІК ОСВІТНЬОГО ПРОЦЕСУ</t>
  </si>
  <si>
    <t>Атест.</t>
  </si>
  <si>
    <t>№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</si>
  <si>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</si>
  <si>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</si>
  <si>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</si>
  <si>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</si>
  <si>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</si>
  <si>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</si>
  <si>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</si>
  <si>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</si>
  <si>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</si>
  <si>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</si>
  <si>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</si>
  <si>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</si>
  <si>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</si>
  <si>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</si>
  <si>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</si>
  <si>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</si>
  <si>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</si>
  <si>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</si>
  <si>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</si>
  <si>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1.2.11.1</t>
  </si>
  <si>
    <t>1.2.11.2</t>
  </si>
  <si>
    <t xml:space="preserve"> IV.  АТЕСТАЦІЯ</t>
  </si>
  <si>
    <t>Гарант освітньої програми</t>
  </si>
  <si>
    <t>Термін навчання - 2 роки 10 місяців</t>
  </si>
  <si>
    <t>Разом п.1.1 на базі академії:</t>
  </si>
  <si>
    <t>Разом п.1.1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</si>
  <si>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</si>
  <si>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</si>
  <si>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</si>
  <si>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</si>
  <si>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</si>
  <si>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</si>
  <si>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</si>
  <si>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</si>
  <si>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</si>
  <si>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</si>
  <si>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</si>
  <si>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</si>
  <si>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</si>
  <si>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</si>
  <si>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</si>
  <si>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</si>
  <si>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</si>
  <si>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</si>
  <si>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Підвищення спорт майстерності з обраного виду спорту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</si>
  <si>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</si>
  <si>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</si>
  <si>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</si>
  <si>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</si>
  <si>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</si>
  <si>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</si>
  <si>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</si>
  <si>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Організація і методика туризму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</si>
  <si>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</si>
  <si>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</si>
  <si>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</si>
  <si>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</si>
  <si>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</si>
  <si>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</si>
  <si>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</si>
  <si>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</si>
  <si>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</si>
  <si>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</si>
  <si>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</si>
  <si>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</si>
  <si>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</si>
  <si>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</si>
  <si>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</si>
  <si>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</si>
  <si>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</si>
  <si>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</si>
  <si>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І</t>
  </si>
  <si>
    <t>ФВС</t>
  </si>
  <si>
    <t>В</t>
  </si>
  <si>
    <t>контроль</t>
  </si>
  <si>
    <t>2 семестр 18 тижнів</t>
  </si>
  <si>
    <t>Основи наукових досліджень</t>
  </si>
  <si>
    <t>3 семестр 15 тижнів</t>
  </si>
  <si>
    <t>4 семестр 18 тижнів</t>
  </si>
  <si>
    <t>5 семестр 15 тижнів</t>
  </si>
  <si>
    <t>6 семестр 17 тижнів</t>
  </si>
  <si>
    <t>вибіркові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</si>
  <si>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</si>
  <si>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</si>
  <si>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</si>
  <si>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</si>
  <si>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Безпека життєдіяльності та основи охорони праці</t>
  </si>
  <si>
    <t xml:space="preserve">Іноземна мова / Технології психічної саморегуляції та взаємодії / Етика та естетика / Соціологія </t>
  </si>
  <si>
    <t>практ.</t>
  </si>
  <si>
    <t>Загальна кількість на базі ФПО</t>
  </si>
  <si>
    <t>Теорія і методика викладання гімнастики</t>
  </si>
  <si>
    <t>Теорія і методика викладання спортивних ігор</t>
  </si>
  <si>
    <t>1.2.4.1</t>
  </si>
  <si>
    <t>1.2.4.2</t>
  </si>
  <si>
    <t>1.2.4.3</t>
  </si>
  <si>
    <t>Спортивна педагогіка</t>
  </si>
  <si>
    <t>Загальна і спортивна психологія</t>
  </si>
  <si>
    <t>1.2.21</t>
  </si>
  <si>
    <t>1.2.22</t>
  </si>
  <si>
    <t>1.2.23</t>
  </si>
  <si>
    <t>1.2.24</t>
  </si>
  <si>
    <t>Виробнича (тренерська) практика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</si>
  <si>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</si>
  <si>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</si>
  <si>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</si>
  <si>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</si>
  <si>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</si>
  <si>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</si>
  <si>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</si>
  <si>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</si>
  <si>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</si>
  <si>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</si>
  <si>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Основи загального і спортивного масажу</t>
  </si>
  <si>
    <t>Нові інформаційні технології (за професійним спрямуванням) на базі ФПО</t>
  </si>
  <si>
    <t>Іноземна мова (за професійним спрямуванням)</t>
  </si>
  <si>
    <t>Теорія і методика викладання бадмінтону</t>
  </si>
  <si>
    <t>Теорія і методика викладання тенісу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</si>
  <si>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</si>
  <si>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</si>
  <si>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</si>
  <si>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Іноземна мова / Екологія / Політологія / Правознавство</t>
  </si>
  <si>
    <t>Нові інформаційні технології (за професійним спрямуванням)</t>
  </si>
  <si>
    <t>Українська мова (за професійним спрямуванням)</t>
  </si>
  <si>
    <t>Підвищення спорт майстерності з обраного виду спорту</t>
  </si>
  <si>
    <t>Теорія і методика викладання силових видів спорту</t>
  </si>
  <si>
    <t>Теорія і методика викладання легкої атлетики</t>
  </si>
  <si>
    <t>Практикум зі спортивної акробатики / Практикум з волейболу / Практикум з футболу</t>
  </si>
  <si>
    <t>С.О. Черненко</t>
  </si>
  <si>
    <t>Іноземна мова / Фармакологічний супровід у сфері ФКС / Основи економічної теорії / Тайм менеджмент</t>
  </si>
  <si>
    <t>Рухливі ігри і методика викладання</t>
  </si>
  <si>
    <t>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</si>
  <si>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</si>
  <si>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</si>
  <si>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Діагностика і моніторинг стану здоров'я спортсменів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</si>
  <si>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</si>
  <si>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</si>
  <si>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</si>
  <si>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r>
      <t xml:space="preserve">з галузі знань:   </t>
    </r>
    <r>
      <rPr>
        <b/>
        <sz val="20"/>
        <rFont val="Times New Roman"/>
        <family val="1"/>
        <charset val="204"/>
      </rPr>
      <t>А Освіта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</si>
  <si>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А7 Фізична культура і спорт</t>
    </r>
  </si>
  <si>
    <t>1.1.8</t>
  </si>
  <si>
    <t>2д</t>
  </si>
  <si>
    <t>(Томашевський Р.С.)</t>
  </si>
  <si>
    <t>1.1.2.1</t>
  </si>
  <si>
    <t>Іноземна мова (за професійним спрямуванням) на базі ФПО</t>
  </si>
  <si>
    <t>1.1.2.2</t>
  </si>
  <si>
    <t>Основи національного спротиву*</t>
  </si>
  <si>
    <t>Зд</t>
  </si>
  <si>
    <t>* Для осіб, які відповідно до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</si>
  <si>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4д</t>
  </si>
  <si>
    <t>6д</t>
  </si>
  <si>
    <t>Разом п.1.3:</t>
  </si>
  <si>
    <t>Вибіркова дисципліна 3 семестру на базі ФПО</t>
  </si>
  <si>
    <t>Екологія на базі ФПО</t>
  </si>
  <si>
    <t>Політологія на базі ФПО</t>
  </si>
  <si>
    <t>Правознавство на базі ФПО</t>
  </si>
  <si>
    <t>Вибіркова дисципліна 4 семестру на базі ФПО</t>
  </si>
  <si>
    <t>Технології психічної саморегуляції та взаємодії на базі ФПО</t>
  </si>
  <si>
    <t>Етика та естетика на базі ФПО</t>
  </si>
  <si>
    <t>Соціологія на базі ФПО</t>
  </si>
  <si>
    <t>Вибіркова дисципліна 5 семестру на базі ФПО</t>
  </si>
  <si>
    <t>Фармакологічний супровід у сфері фізичної культури і спорту на базі ФПО</t>
  </si>
  <si>
    <t>Основи економічної теорії на базі ФПО</t>
  </si>
  <si>
    <t>Тайм менеджмент на базі ФПО</t>
  </si>
  <si>
    <t>Національна ідентичність</t>
  </si>
  <si>
    <t>Коституційне право України</t>
  </si>
  <si>
    <t>Вибіркова дисципліна 5 семестру №1</t>
  </si>
  <si>
    <t>Вибіркова дисципліна 5 семестру №2</t>
  </si>
  <si>
    <t>Основи фізичної терапії / Гігієна фізичної культури і спорту / Теорія спортивного відбору</t>
  </si>
  <si>
    <t>Вибіркова дисципліна 5 семестру №3</t>
  </si>
  <si>
    <t xml:space="preserve">Основи педагогічної майстерності </t>
  </si>
  <si>
    <t>Неолімпійський спорт</t>
  </si>
  <si>
    <t>Вибіркова дисципліна 5 семестру №4</t>
  </si>
  <si>
    <t>2.2.11</t>
  </si>
  <si>
    <t>2.2.12</t>
  </si>
  <si>
    <t>Вибіркова дисципліна 6 семестру №1</t>
  </si>
  <si>
    <t>Вибіркова дисципліна 6 семестру №2</t>
  </si>
  <si>
    <t>Спортивна метрологія</t>
  </si>
  <si>
    <t xml:space="preserve">                                      Теорія і методика викладання спортивних ігор (баскетбол)</t>
  </si>
  <si>
    <t xml:space="preserve">                                      Теорія і методика викладання спортивних ігор (волейбол)</t>
  </si>
  <si>
    <t xml:space="preserve">                                      Теорія і методика викладання спортивних ігор (футбол)</t>
  </si>
  <si>
    <t>МСН</t>
  </si>
  <si>
    <t>ХБД</t>
  </si>
  <si>
    <t>Вибіркова дисципліна 4 семестру №1</t>
  </si>
  <si>
    <t>Вибіркова дисципліна 4 семестру №2</t>
  </si>
  <si>
    <t>Основи фізкультурно-спортивної реабілітації</t>
  </si>
  <si>
    <t>Загальна і спортивна психологія на базі ФПО</t>
  </si>
  <si>
    <t>МП</t>
  </si>
  <si>
    <t>Практикум з лижних видів спорту</t>
  </si>
  <si>
    <t>Практикум з фітнесу</t>
  </si>
  <si>
    <t>Практикум зі спортивних єдиноборств</t>
  </si>
  <si>
    <t>Практикум з плавання</t>
  </si>
  <si>
    <t>Основи наукових досліджень на базі ФПО</t>
  </si>
  <si>
    <t>Біомеханіка</t>
  </si>
  <si>
    <t>ІТПМ</t>
  </si>
  <si>
    <t>Вибіркова дисципліна 3 семестру №1</t>
  </si>
  <si>
    <t>Вибіркова дисципліна 3 семестру №3</t>
  </si>
  <si>
    <t>Вибіркова дисципліна 1 семестру</t>
  </si>
  <si>
    <t>Практикум зі спортивної гімнастики</t>
  </si>
  <si>
    <t>Практикум з баскетболу</t>
  </si>
  <si>
    <t>Практикум з важкої атлетики</t>
  </si>
  <si>
    <t>Вибіркова дисципліна 3 семестру №2 на базі ФПО</t>
  </si>
  <si>
    <t>Вступ до спеціальності. Ознайомча практика</t>
  </si>
  <si>
    <t>На базі ступеня «фаховий молодший бакалавр» (ОКР «молодший спеціаліст») / на основі ступеня «молодший бакалавр»</t>
  </si>
  <si>
    <t xml:space="preserve">Позначення: Т – теоретичне навчання; З - заліковий тиждень; С – екзаменаційна сесія; П – практика; Т/П - теоретичне навчання / практика; К – канікули; А –  атестація </t>
  </si>
  <si>
    <t>108 год.*</t>
  </si>
  <si>
    <t>102 год.*</t>
  </si>
  <si>
    <t>318 год.*</t>
  </si>
  <si>
    <t>* - 1 доба на тиждень навчального семестру</t>
  </si>
  <si>
    <t>Директор СЕННІ</t>
  </si>
  <si>
    <t>І.П. Фоміченко</t>
  </si>
  <si>
    <t>Екзаменаційна сесія</t>
  </si>
  <si>
    <t>Виконання кваліфікаційної роботи</t>
  </si>
  <si>
    <t>Форма  атестації (екзамен, кваліфікаційна робота)</t>
  </si>
  <si>
    <t>Кваліфікація: бакалавр з фізичної культури і спорту</t>
  </si>
  <si>
    <t>1.2.25</t>
  </si>
  <si>
    <t>1.2.26</t>
  </si>
  <si>
    <t>V. План освітнього процесу</t>
  </si>
  <si>
    <t>Практикум з важкої атлетики / Практикум з плавання / Практикум з пауерліфтингу / Практикум з футзалу</t>
  </si>
  <si>
    <t>Лікувальна фізкультура при різних відхиленнях стану здоров'я</t>
  </si>
  <si>
    <t>Основи педагогічної майстерності / Лікувальна фізкультура при різних відхиленнях стану здоров'я / Теорія і методика дитячо-юнацького спорту  / Неолімпійський спорт</t>
  </si>
  <si>
    <t>Профілактика та реабілітація травматизму у фіз. культурі і спорті</t>
  </si>
  <si>
    <t>Профілактика та реабілітація травматизму у фіз. культурі і спорті / Організація спортивно-масової роботи / Організаційно-правові основи фізичної культури і спорту</t>
  </si>
  <si>
    <t>Оздоровчий фітнес та рекреація</t>
  </si>
  <si>
    <t>Теорія і методика рекреаційних ігор</t>
  </si>
  <si>
    <t>Теорія і методика викладання бадмінтону / Оздоровчий фітнес та рекреація / Теорія і методика рекреаційних ігор / Теорія і методика викладання тенісу</t>
  </si>
  <si>
    <t>Нетрадиційні методи у фізкультурно спортивній реабілітації</t>
  </si>
  <si>
    <t>Фізкультурно-спортивна реабілітація військовослужбовців</t>
  </si>
  <si>
    <t>Спортивна метрологія / Нетрадиційні методи у фізкультурно спортивній реабілітації / Організація і методика туризму / Фізкультурно-спортивна реабілітація військовослужбовців</t>
  </si>
  <si>
    <t>1.2.16.1</t>
  </si>
  <si>
    <t>1.2.16.2</t>
  </si>
  <si>
    <t>1.2.16.3</t>
  </si>
  <si>
    <t>Реабілітаційні аспекти плавання та аквааеробіка</t>
  </si>
  <si>
    <t>Теорія і методика викладання лижних видів спорту / Реабілітаційні аспекти плавання та аквааеробіка / Фітнес-технології / Теорія і методика викладання спортивних єдиноборств</t>
  </si>
  <si>
    <t>Практикум з лижних видів спорту / Практикум з фітнесу / Практикум зі спортивних єдиноборств</t>
  </si>
  <si>
    <t>Теорія і методика викладання настільного тенісу /Теорія і методика викладання силових видів спорту / Рухливі ігри і методика викладання</t>
  </si>
  <si>
    <t>Інноваційні технології у фізкультурно спортивній реабілітації</t>
  </si>
  <si>
    <t>Історія фізичної культури і спорту / Спортивне харчування / Інноваційні технології у фізкультурно спортивній реабілітації</t>
  </si>
  <si>
    <t>Фізкультурно-спортивна реабілітація при різних нозологіях</t>
  </si>
  <si>
    <t>1.2.12.1</t>
  </si>
  <si>
    <t>1.2.12.2</t>
  </si>
  <si>
    <t>1.2.12.3</t>
  </si>
  <si>
    <t>Фізкультурно-спортивна реабілітація при різних нозологіях (курс. роб.)</t>
  </si>
  <si>
    <t>Виробнича практика з фізкультурно-спортивної реабілітації</t>
  </si>
  <si>
    <t>Практикум зі спортивної гімнастики / Практикум з баскетболу / Практикум з легкої атлетики</t>
  </si>
  <si>
    <t>Долікарська медична допомога та основи медичних знань на базі ФПО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</si>
  <si>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Фізкультурно-спортивна реабілітація</t>
    </r>
  </si>
  <si>
    <t>Виробнича практика з ФСР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</si>
</sst>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1034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0" fontId="4" fillId="0" borderId="22" xfId="37" applyFont="1" applyFill="1" applyBorder="1" applyAlignment="1">
      <alignment horizontal="center" vertical="center" wrapText="1"/>
    </xf>
    <xf numFmtId="0" fontId="4" fillId="0" borderId="23" xfId="37" applyNumberFormat="1" applyFont="1" applyFill="1" applyBorder="1" applyAlignment="1">
      <alignment horizontal="center" vertical="center" wrapText="1"/>
    </xf>
    <xf numFmtId="49" fontId="4" fillId="0" borderId="23" xfId="37" applyNumberFormat="1" applyFont="1" applyFill="1" applyBorder="1" applyAlignment="1">
      <alignment horizontal="center" vertical="center" wrapText="1"/>
    </xf>
    <xf numFmtId="165" fontId="4" fillId="0" borderId="23" xfId="37" applyNumberFormat="1" applyFont="1" applyFill="1" applyBorder="1" applyAlignment="1">
      <alignment horizontal="center" vertical="center" wrapText="1"/>
    </xf>
    <xf numFmtId="0" fontId="4" fillId="0" borderId="23" xfId="37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>
      <alignment horizontal="center" vertical="center" wrapText="1"/>
    </xf>
    <xf numFmtId="1" fontId="4" fillId="0" borderId="26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7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center" vertical="center" wrapText="1"/>
    </xf>
    <xf numFmtId="165" fontId="4" fillId="0" borderId="28" xfId="37" applyNumberFormat="1" applyFont="1" applyFill="1" applyBorder="1" applyAlignment="1">
      <alignment horizontal="center" vertical="center" wrapText="1"/>
    </xf>
    <xf numFmtId="0" fontId="4" fillId="0" borderId="28" xfId="37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0" fontId="4" fillId="0" borderId="29" xfId="37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49" fontId="4" fillId="0" borderId="32" xfId="37" applyNumberFormat="1" applyFont="1" applyFill="1" applyBorder="1" applyAlignment="1" applyProtection="1">
      <alignment horizontal="left" vertical="center"/>
    </xf>
    <xf numFmtId="0" fontId="4" fillId="0" borderId="1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32" xfId="37" applyNumberFormat="1" applyFont="1" applyFill="1" applyBorder="1" applyAlignment="1" applyProtection="1">
      <alignment horizontal="center" vertical="center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6" xfId="37" applyFont="1" applyFill="1" applyBorder="1" applyAlignment="1">
      <alignment horizontal="center" vertical="center" wrapText="1"/>
    </xf>
    <xf numFmtId="0" fontId="4" fillId="0" borderId="33" xfId="37" applyNumberFormat="1" applyFont="1" applyFill="1" applyBorder="1" applyAlignment="1">
      <alignment horizontal="center" vertical="center" wrapText="1"/>
    </xf>
    <xf numFmtId="49" fontId="4" fillId="0" borderId="33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3" xfId="37" applyNumberFormat="1" applyFont="1" applyFill="1" applyBorder="1" applyAlignment="1">
      <alignment horizontal="center" vertical="center" wrapText="1"/>
    </xf>
    <xf numFmtId="0" fontId="5" fillId="0" borderId="33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0" xfId="37" applyNumberFormat="1" applyFont="1" applyFill="1" applyBorder="1" applyAlignment="1">
      <alignment horizontal="center" vertical="center" wrapText="1"/>
    </xf>
    <xf numFmtId="0" fontId="4" fillId="0" borderId="41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49" fontId="5" fillId="0" borderId="32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3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3" xfId="37" applyNumberFormat="1" applyFont="1" applyFill="1" applyBorder="1" applyAlignment="1" applyProtection="1">
      <alignment horizontal="center" vertical="center"/>
    </xf>
    <xf numFmtId="0" fontId="4" fillId="0" borderId="33" xfId="37" applyNumberFormat="1" applyFont="1" applyFill="1" applyBorder="1" applyAlignment="1">
      <alignment horizontal="center" vertical="center"/>
    </xf>
    <xf numFmtId="1" fontId="5" fillId="0" borderId="33" xfId="37" applyNumberFormat="1" applyFont="1" applyFill="1" applyBorder="1" applyAlignment="1">
      <alignment horizontal="center" vertical="center"/>
    </xf>
    <xf numFmtId="0" fontId="5" fillId="0" borderId="33" xfId="37" applyNumberFormat="1" applyFont="1" applyFill="1" applyBorder="1" applyAlignment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0" fontId="4" fillId="0" borderId="43" xfId="37" applyNumberFormat="1" applyFont="1" applyFill="1" applyBorder="1" applyAlignment="1">
      <alignment horizontal="center" vertical="center" wrapText="1"/>
    </xf>
    <xf numFmtId="168" fontId="5" fillId="0" borderId="4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168" fontId="5" fillId="0" borderId="46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7" xfId="37" applyFont="1" applyFill="1" applyBorder="1" applyAlignment="1">
      <alignment horizontal="center" vertical="center" wrapText="1"/>
    </xf>
    <xf numFmtId="49" fontId="4" fillId="0" borderId="48" xfId="37" applyNumberFormat="1" applyFont="1" applyFill="1" applyBorder="1" applyAlignment="1">
      <alignment horizontal="left" vertical="center" wrapText="1"/>
    </xf>
    <xf numFmtId="49" fontId="5" fillId="0" borderId="51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49" xfId="37" applyNumberFormat="1" applyFont="1" applyFill="1" applyBorder="1" applyAlignment="1">
      <alignment horizontal="left" vertical="center" wrapText="1"/>
    </xf>
    <xf numFmtId="49" fontId="4" fillId="0" borderId="52" xfId="37" applyNumberFormat="1" applyFont="1" applyFill="1" applyBorder="1" applyAlignment="1">
      <alignment horizontal="left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8" fontId="4" fillId="0" borderId="52" xfId="37" applyNumberFormat="1" applyFont="1" applyFill="1" applyBorder="1" applyAlignment="1" applyProtection="1">
      <alignment horizontal="center" vertical="center"/>
    </xf>
    <xf numFmtId="49" fontId="4" fillId="0" borderId="53" xfId="37" applyNumberFormat="1" applyFont="1" applyFill="1" applyBorder="1" applyAlignment="1">
      <alignment horizontal="left" vertical="center" wrapText="1"/>
    </xf>
    <xf numFmtId="168" fontId="4" fillId="0" borderId="53" xfId="37" applyNumberFormat="1" applyFont="1" applyFill="1" applyBorder="1" applyAlignment="1" applyProtection="1">
      <alignment horizontal="center" vertical="center"/>
    </xf>
    <xf numFmtId="49" fontId="4" fillId="0" borderId="32" xfId="37" applyNumberFormat="1" applyFont="1" applyFill="1" applyBorder="1" applyAlignment="1">
      <alignment horizontal="left" vertical="center" wrapText="1"/>
    </xf>
    <xf numFmtId="49" fontId="5" fillId="0" borderId="44" xfId="37" applyNumberFormat="1" applyFont="1" applyFill="1" applyBorder="1" applyAlignment="1">
      <alignment vertical="center" wrapText="1"/>
    </xf>
    <xf numFmtId="0" fontId="4" fillId="0" borderId="59" xfId="37" applyNumberFormat="1" applyFont="1" applyFill="1" applyBorder="1" applyAlignment="1">
      <alignment horizontal="center" vertical="center"/>
    </xf>
    <xf numFmtId="49" fontId="4" fillId="0" borderId="34" xfId="37" applyNumberFormat="1" applyFont="1" applyFill="1" applyBorder="1" applyAlignment="1">
      <alignment horizontal="center" vertical="center"/>
    </xf>
    <xf numFmtId="0" fontId="4" fillId="0" borderId="35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>
      <alignment horizontal="center" vertical="center"/>
    </xf>
    <xf numFmtId="0" fontId="5" fillId="0" borderId="34" xfId="37" applyNumberFormat="1" applyFont="1" applyFill="1" applyBorder="1" applyAlignment="1">
      <alignment horizontal="center" vertical="center"/>
    </xf>
    <xf numFmtId="0" fontId="4" fillId="0" borderId="59" xfId="37" applyNumberFormat="1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0" fontId="4" fillId="0" borderId="60" xfId="37" applyNumberFormat="1" applyFont="1" applyFill="1" applyBorder="1" applyAlignment="1">
      <alignment horizontal="center" vertical="center" wrapText="1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165" fontId="5" fillId="0" borderId="13" xfId="37" applyNumberFormat="1" applyFont="1" applyFill="1" applyBorder="1" applyAlignment="1">
      <alignment horizontal="center" vertical="center" wrapText="1"/>
    </xf>
    <xf numFmtId="165" fontId="5" fillId="0" borderId="39" xfId="37" applyNumberFormat="1" applyFont="1" applyFill="1" applyBorder="1" applyAlignment="1">
      <alignment horizontal="center" vertical="center" wrapText="1"/>
    </xf>
    <xf numFmtId="168" fontId="5" fillId="0" borderId="65" xfId="37" applyNumberFormat="1" applyFont="1" applyFill="1" applyBorder="1" applyAlignment="1" applyProtection="1">
      <alignment horizontal="center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5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3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5" fillId="0" borderId="61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168" fontId="5" fillId="24" borderId="32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3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2" xfId="37" applyNumberFormat="1" applyFont="1" applyFill="1" applyBorder="1" applyAlignment="1">
      <alignment horizontal="center" vertical="center"/>
    </xf>
    <xf numFmtId="1" fontId="4" fillId="0" borderId="27" xfId="37" applyNumberFormat="1" applyFont="1" applyFill="1" applyBorder="1" applyAlignment="1">
      <alignment horizontal="center" vertical="center"/>
    </xf>
    <xf numFmtId="49" fontId="4" fillId="0" borderId="44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0" fillId="0" borderId="70" xfId="37" applyFont="1" applyFill="1" applyBorder="1" applyAlignment="1">
      <alignment horizontal="center" vertical="center" wrapText="1"/>
    </xf>
    <xf numFmtId="0" fontId="30" fillId="0" borderId="71" xfId="37" applyFont="1" applyFill="1" applyBorder="1" applyAlignment="1">
      <alignment horizontal="center" vertical="center" wrapText="1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88" xfId="37" applyFont="1" applyFill="1" applyBorder="1" applyAlignment="1">
      <alignment horizontal="center" vertical="center" wrapText="1"/>
    </xf>
    <xf numFmtId="0" fontId="30" fillId="0" borderId="71" xfId="37" applyFont="1" applyFill="1" applyBorder="1" applyAlignment="1">
      <alignment horizontal="center" vertical="center"/>
    </xf>
    <xf numFmtId="0" fontId="30" fillId="0" borderId="89" xfId="37" applyFont="1" applyFill="1" applyBorder="1" applyAlignment="1">
      <alignment horizontal="center" vertical="center"/>
    </xf>
    <xf numFmtId="0" fontId="30" fillId="0" borderId="70" xfId="37" applyFont="1" applyFill="1" applyBorder="1" applyAlignment="1">
      <alignment horizontal="center" vertical="center"/>
    </xf>
    <xf numFmtId="0" fontId="30" fillId="0" borderId="71" xfId="37" applyFont="1" applyBorder="1" applyAlignment="1">
      <alignment horizontal="center" vertical="center"/>
    </xf>
    <xf numFmtId="0" fontId="30" fillId="0" borderId="72" xfId="37" applyFont="1" applyBorder="1" applyAlignment="1">
      <alignment horizontal="center" vertical="center"/>
    </xf>
    <xf numFmtId="0" fontId="30" fillId="0" borderId="88" xfId="37" applyFont="1" applyBorder="1" applyAlignment="1">
      <alignment horizontal="center" vertical="center"/>
    </xf>
    <xf numFmtId="0" fontId="30" fillId="0" borderId="89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Fill="1" applyBorder="1" applyAlignment="1">
      <alignment horizontal="center" vertical="center"/>
    </xf>
    <xf numFmtId="0" fontId="30" fillId="0" borderId="22" xfId="37" applyFont="1" applyFill="1" applyBorder="1" applyAlignment="1">
      <alignment horizontal="center" vertical="center"/>
    </xf>
    <xf numFmtId="0" fontId="30" fillId="0" borderId="23" xfId="37" applyFont="1" applyBorder="1" applyAlignment="1">
      <alignment horizontal="center" vertical="center"/>
    </xf>
    <xf numFmtId="0" fontId="30" fillId="0" borderId="28" xfId="37" applyFont="1" applyBorder="1" applyAlignment="1">
      <alignment horizontal="center" vertical="center"/>
    </xf>
    <xf numFmtId="0" fontId="30" fillId="0" borderId="27" xfId="37" applyFont="1" applyFill="1" applyBorder="1" applyAlignment="1">
      <alignment horizontal="center" vertical="center"/>
    </xf>
    <xf numFmtId="0" fontId="30" fillId="0" borderId="28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29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0" fontId="30" fillId="0" borderId="29" xfId="37" applyFont="1" applyBorder="1" applyAlignment="1">
      <alignment horizontal="center" vertical="center"/>
    </xf>
    <xf numFmtId="49" fontId="4" fillId="0" borderId="58" xfId="37" applyNumberFormat="1" applyFont="1" applyFill="1" applyBorder="1" applyAlignment="1">
      <alignment horizontal="left" vertical="center" wrapText="1"/>
    </xf>
    <xf numFmtId="49" fontId="5" fillId="0" borderId="69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165" fontId="4" fillId="0" borderId="18" xfId="37" applyNumberFormat="1" applyFont="1" applyFill="1" applyBorder="1" applyAlignment="1">
      <alignment horizontal="center" vertical="center" wrapText="1"/>
    </xf>
    <xf numFmtId="165" fontId="4" fillId="0" borderId="47" xfId="37" applyNumberFormat="1" applyFont="1" applyFill="1" applyBorder="1" applyAlignment="1">
      <alignment horizontal="center" vertical="center" wrapText="1"/>
    </xf>
    <xf numFmtId="1" fontId="5" fillId="0" borderId="59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60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0" fontId="4" fillId="0" borderId="34" xfId="37" applyNumberFormat="1" applyFont="1" applyFill="1" applyBorder="1" applyAlignment="1">
      <alignment horizontal="center" vertical="center"/>
    </xf>
    <xf numFmtId="0" fontId="0" fillId="0" borderId="0" xfId="0"/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49" fontId="6" fillId="0" borderId="32" xfId="37" applyNumberFormat="1" applyFont="1" applyFill="1" applyBorder="1" applyAlignment="1">
      <alignment horizontal="left" vertical="center" wrapText="1"/>
    </xf>
    <xf numFmtId="168" fontId="6" fillId="0" borderId="32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2" xfId="37" applyNumberFormat="1" applyFont="1" applyFill="1" applyBorder="1" applyAlignment="1">
      <alignment vertical="center" wrapText="1"/>
    </xf>
    <xf numFmtId="168" fontId="6" fillId="0" borderId="44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1" fontId="5" fillId="0" borderId="40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168" fontId="6" fillId="0" borderId="45" xfId="37" applyNumberFormat="1" applyFont="1" applyFill="1" applyBorder="1" applyAlignment="1" applyProtection="1">
      <alignment horizontal="center" vertical="center"/>
    </xf>
    <xf numFmtId="1" fontId="6" fillId="0" borderId="45" xfId="37" applyNumberFormat="1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5" fillId="0" borderId="32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5" fillId="24" borderId="41" xfId="40" applyNumberFormat="1" applyFont="1" applyFill="1" applyBorder="1" applyAlignment="1">
      <alignment horizontal="center" vertical="center" wrapText="1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34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69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68" fontId="6" fillId="24" borderId="32" xfId="40" applyNumberFormat="1" applyFont="1" applyFill="1" applyBorder="1" applyAlignment="1" applyProtection="1">
      <alignment horizontal="center" vertical="center"/>
    </xf>
    <xf numFmtId="1" fontId="6" fillId="24" borderId="40" xfId="40" applyNumberFormat="1" applyFont="1" applyFill="1" applyBorder="1" applyAlignment="1" applyProtection="1">
      <alignment horizontal="center" vertical="center"/>
    </xf>
    <xf numFmtId="168" fontId="5" fillId="24" borderId="41" xfId="40" applyNumberFormat="1" applyFont="1" applyFill="1" applyBorder="1" applyAlignment="1" applyProtection="1">
      <alignment horizontal="center" vertical="center"/>
    </xf>
    <xf numFmtId="168" fontId="5" fillId="24" borderId="42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2" xfId="40" applyNumberFormat="1" applyFont="1" applyFill="1" applyBorder="1" applyAlignment="1" applyProtection="1">
      <alignment horizontal="center" vertical="center"/>
    </xf>
    <xf numFmtId="1" fontId="6" fillId="24" borderId="45" xfId="40" applyNumberFormat="1" applyFont="1" applyFill="1" applyBorder="1" applyAlignment="1" applyProtection="1">
      <alignment horizontal="center" vertical="center"/>
    </xf>
    <xf numFmtId="1" fontId="5" fillId="24" borderId="59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60" xfId="40" applyNumberFormat="1" applyFont="1" applyFill="1" applyBorder="1" applyAlignment="1" applyProtection="1">
      <alignment horizontal="center" vertical="center"/>
    </xf>
    <xf numFmtId="1" fontId="5" fillId="0" borderId="124" xfId="37" applyNumberFormat="1" applyFont="1" applyFill="1" applyBorder="1" applyAlignment="1" applyProtection="1">
      <alignment horizontal="center" vertical="center"/>
    </xf>
    <xf numFmtId="49" fontId="5" fillId="0" borderId="64" xfId="37" applyNumberFormat="1" applyFont="1" applyFill="1" applyBorder="1" applyAlignment="1" applyProtection="1">
      <alignment horizontal="center" vertical="center" wrapText="1"/>
    </xf>
    <xf numFmtId="49" fontId="5" fillId="0" borderId="38" xfId="37" applyNumberFormat="1" applyFont="1" applyFill="1" applyBorder="1" applyAlignment="1" applyProtection="1">
      <alignment horizontal="center" vertical="center" wrapText="1"/>
    </xf>
    <xf numFmtId="49" fontId="5" fillId="0" borderId="36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wrapText="1"/>
    </xf>
    <xf numFmtId="168" fontId="4" fillId="0" borderId="23" xfId="37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0" fontId="4" fillId="0" borderId="23" xfId="37" applyNumberFormat="1" applyFont="1" applyFill="1" applyBorder="1" applyAlignment="1">
      <alignment horizontal="center" vertical="center"/>
    </xf>
    <xf numFmtId="168" fontId="4" fillId="0" borderId="23" xfId="0" applyNumberFormat="1" applyFont="1" applyFill="1" applyBorder="1" applyAlignment="1">
      <alignment horizontal="center" vertical="center"/>
    </xf>
    <xf numFmtId="0" fontId="48" fillId="0" borderId="23" xfId="0" applyFont="1" applyFill="1" applyBorder="1" applyAlignment="1">
      <alignment horizontal="center"/>
    </xf>
    <xf numFmtId="168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>
      <alignment horizontal="left" vertical="center" wrapText="1"/>
    </xf>
    <xf numFmtId="165" fontId="5" fillId="0" borderId="2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8" fillId="0" borderId="0" xfId="0" applyFont="1" applyFill="1"/>
    <xf numFmtId="0" fontId="4" fillId="0" borderId="24" xfId="0" applyFont="1" applyFill="1" applyBorder="1" applyAlignment="1">
      <alignment horizontal="left" wrapText="1"/>
    </xf>
    <xf numFmtId="0" fontId="4" fillId="0" borderId="24" xfId="0" applyFont="1" applyFill="1" applyBorder="1" applyAlignment="1">
      <alignment horizontal="left" vertical="center" wrapText="1"/>
    </xf>
    <xf numFmtId="1" fontId="5" fillId="0" borderId="23" xfId="0" applyNumberFormat="1" applyFont="1" applyFill="1" applyBorder="1" applyAlignment="1" applyProtection="1">
      <alignment horizontal="center" vertical="center"/>
    </xf>
    <xf numFmtId="0" fontId="48" fillId="0" borderId="23" xfId="0" applyFont="1" applyFill="1" applyBorder="1"/>
    <xf numFmtId="0" fontId="8" fillId="0" borderId="23" xfId="0" applyFont="1" applyFill="1" applyBorder="1"/>
    <xf numFmtId="165" fontId="5" fillId="0" borderId="23" xfId="0" applyNumberFormat="1" applyFont="1" applyFill="1" applyBorder="1" applyAlignment="1" applyProtection="1">
      <alignment horizontal="center" vertical="center"/>
    </xf>
    <xf numFmtId="0" fontId="48" fillId="0" borderId="23" xfId="0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47" xfId="37" applyNumberFormat="1" applyFont="1" applyFill="1" applyBorder="1" applyAlignment="1" applyProtection="1">
      <alignment horizontal="center" vertical="center"/>
    </xf>
    <xf numFmtId="1" fontId="4" fillId="0" borderId="47" xfId="37" applyNumberFormat="1" applyFont="1" applyFill="1" applyBorder="1" applyAlignment="1">
      <alignment horizontal="center" vertical="center"/>
    </xf>
    <xf numFmtId="0" fontId="4" fillId="0" borderId="47" xfId="37" applyNumberFormat="1" applyFont="1" applyFill="1" applyBorder="1" applyAlignment="1">
      <alignment horizontal="center" vertical="center"/>
    </xf>
    <xf numFmtId="0" fontId="5" fillId="0" borderId="23" xfId="0" applyNumberFormat="1" applyFont="1" applyFill="1" applyBorder="1" applyAlignment="1" applyProtection="1">
      <alignment horizontal="center" vertical="center"/>
    </xf>
    <xf numFmtId="168" fontId="5" fillId="0" borderId="23" xfId="0" applyNumberFormat="1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 applyProtection="1">
      <alignment horizontal="center" vertical="center"/>
    </xf>
    <xf numFmtId="1" fontId="4" fillId="0" borderId="23" xfId="37" applyNumberFormat="1" applyFont="1" applyFill="1" applyBorder="1" applyAlignment="1" applyProtection="1">
      <alignment horizontal="center" vertical="center"/>
    </xf>
    <xf numFmtId="168" fontId="4" fillId="0" borderId="22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" fontId="5" fillId="0" borderId="69" xfId="37" applyNumberFormat="1" applyFont="1" applyFill="1" applyBorder="1" applyAlignment="1" applyProtection="1">
      <alignment horizontal="center" vertical="center"/>
    </xf>
    <xf numFmtId="1" fontId="4" fillId="0" borderId="42" xfId="37" applyNumberFormat="1" applyFont="1" applyFill="1" applyBorder="1" applyAlignment="1">
      <alignment horizontal="center" vertical="center" wrapText="1"/>
    </xf>
    <xf numFmtId="1" fontId="6" fillId="0" borderId="44" xfId="37" applyNumberFormat="1" applyFont="1" applyFill="1" applyBorder="1" applyAlignment="1" applyProtection="1">
      <alignment horizontal="center" vertical="center"/>
    </xf>
    <xf numFmtId="168" fontId="47" fillId="0" borderId="15" xfId="0" applyNumberFormat="1" applyFont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30" fillId="0" borderId="72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49" fontId="5" fillId="0" borderId="32" xfId="37" applyNumberFormat="1" applyFont="1" applyFill="1" applyBorder="1" applyAlignment="1">
      <alignment horizontal="left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1" fontId="4" fillId="0" borderId="22" xfId="37" applyNumberFormat="1" applyFont="1" applyFill="1" applyBorder="1" applyAlignment="1">
      <alignment horizontal="center" vertical="center" wrapText="1"/>
    </xf>
    <xf numFmtId="168" fontId="5" fillId="24" borderId="32" xfId="40" applyNumberFormat="1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5" fontId="5" fillId="0" borderId="23" xfId="0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center" vertical="center"/>
    </xf>
    <xf numFmtId="168" fontId="5" fillId="24" borderId="32" xfId="40" applyNumberFormat="1" applyFont="1" applyFill="1" applyBorder="1" applyAlignment="1" applyProtection="1">
      <alignment horizontal="center" vertical="center"/>
    </xf>
    <xf numFmtId="0" fontId="48" fillId="25" borderId="23" xfId="0" applyFont="1" applyFill="1" applyBorder="1" applyAlignment="1">
      <alignment horizontal="center" vertical="center"/>
    </xf>
    <xf numFmtId="49" fontId="5" fillId="0" borderId="16" xfId="37" applyNumberFormat="1" applyFont="1" applyFill="1" applyBorder="1" applyAlignment="1">
      <alignment horizontal="left" vertical="center" wrapText="1"/>
    </xf>
    <xf numFmtId="49" fontId="7" fillId="0" borderId="16" xfId="37" applyNumberFormat="1" applyFont="1" applyFill="1" applyBorder="1" applyAlignment="1">
      <alignment horizontal="right" vertical="center" wrapText="1"/>
    </xf>
    <xf numFmtId="49" fontId="4" fillId="0" borderId="16" xfId="37" applyNumberFormat="1" applyFont="1" applyFill="1" applyBorder="1" applyAlignment="1">
      <alignment horizontal="right" vertical="center" wrapText="1"/>
    </xf>
    <xf numFmtId="168" fontId="5" fillId="0" borderId="16" xfId="37" applyNumberFormat="1" applyFont="1" applyFill="1" applyBorder="1" applyAlignment="1" applyProtection="1">
      <alignment horizontal="center" vertical="center"/>
    </xf>
    <xf numFmtId="168" fontId="4" fillId="0" borderId="16" xfId="37" applyNumberFormat="1" applyFont="1" applyFill="1" applyBorder="1" applyAlignment="1" applyProtection="1">
      <alignment horizontal="center" vertical="center"/>
    </xf>
    <xf numFmtId="1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>
      <alignment horizontal="center" vertical="center" wrapText="1"/>
    </xf>
    <xf numFmtId="168" fontId="7" fillId="0" borderId="16" xfId="37" applyNumberFormat="1" applyFont="1" applyFill="1" applyBorder="1" applyAlignment="1" applyProtection="1">
      <alignment horizontal="center" vertical="center"/>
    </xf>
    <xf numFmtId="0" fontId="7" fillId="0" borderId="17" xfId="37" applyFont="1" applyFill="1" applyBorder="1" applyAlignment="1">
      <alignment horizontal="center" vertical="center" wrapText="1"/>
    </xf>
    <xf numFmtId="165" fontId="4" fillId="0" borderId="13" xfId="37" applyNumberFormat="1" applyFont="1" applyFill="1" applyBorder="1" applyAlignment="1">
      <alignment horizontal="center" vertical="center" wrapText="1"/>
    </xf>
    <xf numFmtId="165" fontId="6" fillId="0" borderId="18" xfId="37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9" fontId="4" fillId="0" borderId="12" xfId="37" applyNumberFormat="1" applyFont="1" applyFill="1" applyBorder="1" applyAlignment="1" applyProtection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1" fontId="5" fillId="24" borderId="61" xfId="40" applyNumberFormat="1" applyFont="1" applyFill="1" applyBorder="1" applyAlignment="1">
      <alignment horizontal="center" vertical="center" wrapText="1"/>
    </xf>
    <xf numFmtId="1" fontId="47" fillId="0" borderId="10" xfId="0" applyNumberFormat="1" applyFont="1" applyBorder="1" applyAlignment="1">
      <alignment horizontal="center" vertical="center"/>
    </xf>
    <xf numFmtId="49" fontId="5" fillId="26" borderId="11" xfId="0" applyNumberFormat="1" applyFont="1" applyFill="1" applyBorder="1" applyAlignment="1">
      <alignment horizontal="left" vertical="center" wrapText="1"/>
    </xf>
    <xf numFmtId="0" fontId="4" fillId="26" borderId="17" xfId="0" applyFont="1" applyFill="1" applyBorder="1" applyAlignment="1">
      <alignment horizontal="center" vertical="center"/>
    </xf>
    <xf numFmtId="165" fontId="4" fillId="26" borderId="18" xfId="37" applyNumberFormat="1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/>
    </xf>
    <xf numFmtId="0" fontId="4" fillId="26" borderId="20" xfId="0" applyFont="1" applyFill="1" applyBorder="1" applyAlignment="1">
      <alignment horizontal="center" vertical="center"/>
    </xf>
    <xf numFmtId="0" fontId="4" fillId="26" borderId="27" xfId="0" applyFont="1" applyFill="1" applyBorder="1" applyAlignment="1">
      <alignment horizontal="center" vertical="center"/>
    </xf>
    <xf numFmtId="165" fontId="4" fillId="26" borderId="28" xfId="37" applyNumberFormat="1" applyFont="1" applyFill="1" applyBorder="1" applyAlignment="1">
      <alignment horizontal="center" vertical="center" wrapText="1"/>
    </xf>
    <xf numFmtId="0" fontId="4" fillId="26" borderId="28" xfId="0" applyFont="1" applyFill="1" applyBorder="1" applyAlignment="1">
      <alignment horizontal="center" vertical="center"/>
    </xf>
    <xf numFmtId="0" fontId="4" fillId="26" borderId="30" xfId="0" applyFont="1" applyFill="1" applyBorder="1" applyAlignment="1">
      <alignment horizontal="center" vertical="center"/>
    </xf>
    <xf numFmtId="49" fontId="6" fillId="0" borderId="33" xfId="37" applyNumberFormat="1" applyFont="1" applyFill="1" applyBorder="1" applyAlignment="1">
      <alignment horizontal="center" vertical="center"/>
    </xf>
    <xf numFmtId="0" fontId="6" fillId="0" borderId="33" xfId="37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4" fillId="0" borderId="32" xfId="37" applyNumberFormat="1" applyFont="1" applyFill="1" applyBorder="1" applyAlignment="1">
      <alignment horizontal="left" vertical="center" wrapText="1"/>
    </xf>
    <xf numFmtId="0" fontId="6" fillId="0" borderId="10" xfId="37" applyNumberFormat="1" applyFont="1" applyFill="1" applyBorder="1" applyAlignment="1">
      <alignment horizontal="center" vertical="center"/>
    </xf>
    <xf numFmtId="1" fontId="6" fillId="0" borderId="41" xfId="37" applyNumberFormat="1" applyFont="1" applyFill="1" applyBorder="1" applyAlignment="1">
      <alignment horizontal="center" vertical="center"/>
    </xf>
    <xf numFmtId="0" fontId="6" fillId="0" borderId="41" xfId="37" applyNumberFormat="1" applyFont="1" applyFill="1" applyBorder="1" applyAlignment="1">
      <alignment horizontal="center" vertical="center"/>
    </xf>
    <xf numFmtId="165" fontId="6" fillId="0" borderId="13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/>
    </xf>
    <xf numFmtId="0" fontId="30" fillId="0" borderId="87" xfId="37" applyFont="1" applyBorder="1" applyAlignment="1">
      <alignment horizontal="center" vertical="center"/>
    </xf>
    <xf numFmtId="0" fontId="30" fillId="0" borderId="90" xfId="37" applyFont="1" applyBorder="1" applyAlignment="1">
      <alignment horizontal="center" vertical="center"/>
    </xf>
    <xf numFmtId="0" fontId="30" fillId="0" borderId="58" xfId="37" applyFont="1" applyBorder="1" applyAlignment="1">
      <alignment horizontal="center" vertical="center"/>
    </xf>
    <xf numFmtId="0" fontId="30" fillId="0" borderId="121" xfId="37" applyFont="1" applyFill="1" applyBorder="1" applyAlignment="1">
      <alignment horizontal="center" vertical="center"/>
    </xf>
    <xf numFmtId="0" fontId="30" fillId="0" borderId="26" xfId="37" applyFont="1" applyFill="1" applyBorder="1" applyAlignment="1">
      <alignment horizontal="center" vertical="center"/>
    </xf>
    <xf numFmtId="0" fontId="32" fillId="0" borderId="74" xfId="37" applyFont="1" applyFill="1" applyBorder="1" applyAlignment="1">
      <alignment horizontal="center" vertical="center"/>
    </xf>
    <xf numFmtId="0" fontId="32" fillId="0" borderId="75" xfId="37" applyFont="1" applyFill="1" applyBorder="1" applyAlignment="1">
      <alignment horizontal="center" vertical="center"/>
    </xf>
    <xf numFmtId="0" fontId="32" fillId="0" borderId="76" xfId="37" applyFont="1" applyFill="1" applyBorder="1" applyAlignment="1">
      <alignment horizontal="center" vertical="center"/>
    </xf>
    <xf numFmtId="0" fontId="32" fillId="0" borderId="129" xfId="37" applyFont="1" applyFill="1" applyBorder="1" applyAlignment="1">
      <alignment horizontal="center" vertical="center"/>
    </xf>
    <xf numFmtId="0" fontId="32" fillId="0" borderId="69" xfId="37" applyFont="1" applyFill="1" applyBorder="1" applyAlignment="1">
      <alignment horizontal="center" vertical="center"/>
    </xf>
    <xf numFmtId="0" fontId="32" fillId="0" borderId="10" xfId="37" applyFont="1" applyFill="1" applyBorder="1" applyAlignment="1">
      <alignment horizontal="center" vertical="center"/>
    </xf>
    <xf numFmtId="0" fontId="32" fillId="0" borderId="33" xfId="37" applyFont="1" applyFill="1" applyBorder="1" applyAlignment="1">
      <alignment horizontal="center" vertical="center"/>
    </xf>
    <xf numFmtId="0" fontId="32" fillId="0" borderId="13" xfId="37" applyFont="1" applyFill="1" applyBorder="1" applyAlignment="1">
      <alignment horizontal="center" vertical="center"/>
    </xf>
    <xf numFmtId="0" fontId="32" fillId="0" borderId="62" xfId="37" applyFont="1" applyFill="1" applyBorder="1" applyAlignment="1">
      <alignment horizontal="center" vertical="center"/>
    </xf>
    <xf numFmtId="0" fontId="32" fillId="0" borderId="79" xfId="37" applyFont="1" applyFill="1" applyBorder="1" applyAlignment="1">
      <alignment horizontal="center" vertical="center"/>
    </xf>
    <xf numFmtId="0" fontId="32" fillId="0" borderId="80" xfId="37" applyFont="1" applyFill="1" applyBorder="1" applyAlignment="1">
      <alignment horizontal="center" vertical="center"/>
    </xf>
    <xf numFmtId="0" fontId="32" fillId="0" borderId="81" xfId="37" applyFont="1" applyFill="1" applyBorder="1" applyAlignment="1">
      <alignment horizontal="center" vertical="center"/>
    </xf>
    <xf numFmtId="0" fontId="32" fillId="0" borderId="82" xfId="37" applyFont="1" applyFill="1" applyBorder="1" applyAlignment="1">
      <alignment horizontal="center" vertical="center"/>
    </xf>
    <xf numFmtId="0" fontId="32" fillId="0" borderId="83" xfId="37" applyFont="1" applyFill="1" applyBorder="1" applyAlignment="1">
      <alignment horizontal="center" vertical="center"/>
    </xf>
    <xf numFmtId="0" fontId="32" fillId="0" borderId="77" xfId="37" applyFont="1" applyFill="1" applyBorder="1" applyAlignment="1">
      <alignment horizontal="center" vertical="center"/>
    </xf>
    <xf numFmtId="0" fontId="32" fillId="0" borderId="84" xfId="39" applyFont="1" applyFill="1" applyBorder="1" applyAlignment="1">
      <alignment horizontal="center" vertical="center"/>
    </xf>
    <xf numFmtId="0" fontId="32" fillId="0" borderId="85" xfId="39" applyFont="1" applyFill="1" applyBorder="1" applyAlignment="1">
      <alignment horizontal="center" vertical="center"/>
    </xf>
    <xf numFmtId="0" fontId="32" fillId="0" borderId="86" xfId="39" applyFont="1" applyFill="1" applyBorder="1" applyAlignment="1">
      <alignment horizontal="center" vertical="center"/>
    </xf>
    <xf numFmtId="0" fontId="30" fillId="0" borderId="18" xfId="37" applyFont="1" applyFill="1" applyBorder="1" applyAlignment="1">
      <alignment horizontal="center" vertical="center" wrapText="1"/>
    </xf>
    <xf numFmtId="0" fontId="32" fillId="0" borderId="14" xfId="37" applyFont="1" applyFill="1" applyBorder="1" applyAlignment="1">
      <alignment horizontal="center" vertical="center"/>
    </xf>
    <xf numFmtId="0" fontId="30" fillId="0" borderId="130" xfId="37" applyFont="1" applyFill="1" applyBorder="1" applyAlignment="1">
      <alignment horizontal="center" vertical="center" wrapText="1"/>
    </xf>
    <xf numFmtId="0" fontId="30" fillId="0" borderId="131" xfId="37" applyFont="1" applyFill="1" applyBorder="1" applyAlignment="1">
      <alignment horizontal="center" vertical="center"/>
    </xf>
    <xf numFmtId="0" fontId="30" fillId="0" borderId="54" xfId="37" applyFont="1" applyBorder="1" applyAlignment="1">
      <alignment horizontal="center" vertical="center"/>
    </xf>
    <xf numFmtId="0" fontId="30" fillId="0" borderId="57" xfId="37" applyFont="1" applyBorder="1" applyAlignment="1">
      <alignment horizontal="center" vertical="center"/>
    </xf>
    <xf numFmtId="0" fontId="30" fillId="0" borderId="47" xfId="37" applyFont="1" applyBorder="1" applyAlignment="1">
      <alignment horizontal="center" vertical="center"/>
    </xf>
    <xf numFmtId="0" fontId="30" fillId="0" borderId="56" xfId="37" applyFont="1" applyBorder="1" applyAlignment="1">
      <alignment horizontal="center" vertical="center"/>
    </xf>
    <xf numFmtId="0" fontId="30" fillId="0" borderId="50" xfId="39" applyFont="1" applyBorder="1" applyAlignment="1">
      <alignment horizontal="center" vertical="center"/>
    </xf>
    <xf numFmtId="0" fontId="30" fillId="0" borderId="47" xfId="39" applyFont="1" applyBorder="1" applyAlignment="1">
      <alignment horizontal="center" vertical="center"/>
    </xf>
    <xf numFmtId="0" fontId="30" fillId="0" borderId="54" xfId="39" applyFont="1" applyBorder="1" applyAlignment="1">
      <alignment horizontal="center" vertical="center"/>
    </xf>
    <xf numFmtId="168" fontId="5" fillId="24" borderId="15" xfId="40" applyNumberFormat="1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37" applyNumberFormat="1" applyFont="1" applyFill="1" applyBorder="1" applyAlignment="1" applyProtection="1">
      <alignment horizontal="center" vertical="center"/>
    </xf>
    <xf numFmtId="1" fontId="5" fillId="0" borderId="40" xfId="37" applyNumberFormat="1" applyFont="1" applyFill="1" applyBorder="1" applyAlignment="1">
      <alignment horizontal="center" vertical="center"/>
    </xf>
    <xf numFmtId="1" fontId="5" fillId="0" borderId="41" xfId="37" applyNumberFormat="1" applyFont="1" applyFill="1" applyBorder="1" applyAlignment="1">
      <alignment horizontal="center" vertical="center"/>
    </xf>
    <xf numFmtId="0" fontId="5" fillId="0" borderId="41" xfId="37" applyNumberFormat="1" applyFont="1" applyFill="1" applyBorder="1" applyAlignment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49" fontId="4" fillId="0" borderId="63" xfId="37" applyNumberFormat="1" applyFont="1" applyFill="1" applyBorder="1" applyAlignment="1">
      <alignment horizontal="left" vertical="center" wrapText="1"/>
    </xf>
    <xf numFmtId="0" fontId="7" fillId="0" borderId="35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>
      <alignment horizontal="center" vertical="center"/>
    </xf>
    <xf numFmtId="0" fontId="5" fillId="0" borderId="37" xfId="37" applyNumberFormat="1" applyFont="1" applyFill="1" applyBorder="1" applyAlignment="1">
      <alignment horizontal="center" vertical="center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2" fontId="5" fillId="0" borderId="36" xfId="37" applyNumberFormat="1" applyFont="1" applyFill="1" applyBorder="1" applyAlignment="1">
      <alignment horizontal="center" vertical="center" wrapText="1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10" xfId="37" applyFont="1" applyFill="1" applyBorder="1" applyAlignment="1" applyProtection="1">
      <alignment horizontal="center" vertical="center"/>
    </xf>
    <xf numFmtId="0" fontId="4" fillId="0" borderId="33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33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168" fontId="5" fillId="0" borderId="15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165" fontId="5" fillId="0" borderId="33" xfId="0" applyNumberFormat="1" applyFont="1" applyFill="1" applyBorder="1" applyAlignment="1">
      <alignment horizontal="center" vertical="center"/>
    </xf>
    <xf numFmtId="1" fontId="5" fillId="0" borderId="33" xfId="0" applyNumberFormat="1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>
      <alignment vertical="center" wrapText="1"/>
    </xf>
    <xf numFmtId="168" fontId="4" fillId="0" borderId="71" xfId="37" applyNumberFormat="1" applyFont="1" applyFill="1" applyBorder="1" applyAlignment="1" applyProtection="1">
      <alignment horizontal="center" vertical="center"/>
    </xf>
    <xf numFmtId="1" fontId="4" fillId="0" borderId="71" xfId="37" applyNumberFormat="1" applyFont="1" applyFill="1" applyBorder="1" applyAlignment="1">
      <alignment horizontal="center" vertical="center"/>
    </xf>
    <xf numFmtId="0" fontId="4" fillId="0" borderId="71" xfId="37" applyFont="1" applyFill="1" applyBorder="1" applyAlignment="1">
      <alignment horizontal="center" vertical="center" wrapText="1"/>
    </xf>
    <xf numFmtId="165" fontId="4" fillId="0" borderId="71" xfId="37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49" fontId="5" fillId="0" borderId="44" xfId="0" applyNumberFormat="1" applyFont="1" applyFill="1" applyBorder="1" applyAlignment="1">
      <alignment vertical="center" wrapText="1"/>
    </xf>
    <xf numFmtId="49" fontId="5" fillId="0" borderId="124" xfId="0" applyNumberFormat="1" applyFont="1" applyFill="1" applyBorder="1" applyAlignment="1">
      <alignment vertical="center" wrapText="1"/>
    </xf>
    <xf numFmtId="49" fontId="5" fillId="0" borderId="48" xfId="0" applyNumberFormat="1" applyFont="1" applyFill="1" applyBorder="1" applyAlignment="1">
      <alignment vertical="center" wrapText="1"/>
    </xf>
    <xf numFmtId="168" fontId="4" fillId="0" borderId="71" xfId="0" applyNumberFormat="1" applyFont="1" applyFill="1" applyBorder="1" applyAlignment="1" applyProtection="1">
      <alignment horizontal="center" vertic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59" xfId="37" applyFont="1" applyFill="1" applyBorder="1" applyAlignment="1">
      <alignment horizontal="center" vertical="center" wrapText="1"/>
    </xf>
    <xf numFmtId="0" fontId="4" fillId="0" borderId="34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center" vertical="center" wrapText="1"/>
    </xf>
    <xf numFmtId="165" fontId="4" fillId="0" borderId="35" xfId="37" applyNumberFormat="1" applyFont="1" applyFill="1" applyBorder="1" applyAlignment="1" applyProtection="1">
      <alignment horizontal="center" vertical="center" wrapText="1"/>
    </xf>
    <xf numFmtId="1" fontId="5" fillId="0" borderId="59" xfId="37" applyNumberFormat="1" applyFont="1" applyFill="1" applyBorder="1" applyAlignment="1">
      <alignment horizontal="center" vertical="center"/>
    </xf>
    <xf numFmtId="165" fontId="5" fillId="0" borderId="34" xfId="37" applyNumberFormat="1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0" fontId="4" fillId="0" borderId="60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168" fontId="4" fillId="0" borderId="59" xfId="37" applyNumberFormat="1" applyFont="1" applyFill="1" applyBorder="1" applyAlignment="1">
      <alignment horizontal="center" vertical="center" wrapText="1"/>
    </xf>
    <xf numFmtId="49" fontId="4" fillId="0" borderId="73" xfId="37" applyNumberFormat="1" applyFont="1" applyFill="1" applyBorder="1" applyAlignment="1">
      <alignment horizontal="left" vertical="center" wrapText="1"/>
    </xf>
    <xf numFmtId="49" fontId="5" fillId="0" borderId="55" xfId="37" applyNumberFormat="1" applyFont="1" applyFill="1" applyBorder="1" applyAlignment="1">
      <alignment horizontal="left" vertical="center" wrapText="1"/>
    </xf>
    <xf numFmtId="0" fontId="4" fillId="0" borderId="50" xfId="37" applyFont="1" applyFill="1" applyBorder="1" applyAlignment="1">
      <alignment horizontal="center" vertical="center" wrapText="1"/>
    </xf>
    <xf numFmtId="0" fontId="4" fillId="0" borderId="47" xfId="37" applyNumberFormat="1" applyFont="1" applyFill="1" applyBorder="1" applyAlignment="1">
      <alignment horizontal="center" vertical="center" wrapText="1"/>
    </xf>
    <xf numFmtId="49" fontId="4" fillId="0" borderId="47" xfId="37" applyNumberFormat="1" applyFont="1" applyFill="1" applyBorder="1" applyAlignment="1">
      <alignment horizontal="center" vertical="center" wrapText="1"/>
    </xf>
    <xf numFmtId="165" fontId="4" fillId="0" borderId="56" xfId="37" applyNumberFormat="1" applyFont="1" applyFill="1" applyBorder="1" applyAlignment="1" applyProtection="1">
      <alignment horizontal="center" vertical="center" wrapText="1"/>
    </xf>
    <xf numFmtId="168" fontId="5" fillId="0" borderId="128" xfId="37" applyNumberFormat="1" applyFont="1" applyFill="1" applyBorder="1" applyAlignment="1" applyProtection="1">
      <alignment horizontal="center" vertical="center"/>
    </xf>
    <xf numFmtId="1" fontId="5" fillId="0" borderId="50" xfId="37" applyNumberFormat="1" applyFont="1" applyFill="1" applyBorder="1" applyAlignment="1">
      <alignment horizontal="center" vertical="center"/>
    </xf>
    <xf numFmtId="0" fontId="5" fillId="0" borderId="47" xfId="37" applyFont="1" applyFill="1" applyBorder="1" applyAlignment="1">
      <alignment horizontal="center" vertical="center" wrapText="1"/>
    </xf>
    <xf numFmtId="165" fontId="5" fillId="0" borderId="54" xfId="37" applyNumberFormat="1" applyFont="1" applyFill="1" applyBorder="1" applyAlignment="1">
      <alignment horizontal="center" vertical="center" wrapText="1"/>
    </xf>
    <xf numFmtId="1" fontId="4" fillId="0" borderId="61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0" xfId="37" applyFont="1" applyFill="1" applyBorder="1" applyAlignment="1">
      <alignment horizontal="center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52" xfId="37" applyNumberFormat="1" applyFont="1" applyFill="1" applyBorder="1" applyAlignment="1">
      <alignment horizontal="right" vertical="center" wrapText="1"/>
    </xf>
    <xf numFmtId="49" fontId="4" fillId="0" borderId="53" xfId="37" applyNumberFormat="1" applyFont="1" applyFill="1" applyBorder="1" applyAlignment="1">
      <alignment horizontal="right" vertical="center" wrapText="1"/>
    </xf>
    <xf numFmtId="168" fontId="5" fillId="0" borderId="122" xfId="37" applyNumberFormat="1" applyFont="1" applyFill="1" applyBorder="1" applyAlignment="1">
      <alignment horizontal="center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1" fontId="4" fillId="0" borderId="17" xfId="37" applyNumberFormat="1" applyFont="1" applyFill="1" applyBorder="1" applyAlignment="1">
      <alignment horizontal="center" vertical="center" wrapText="1"/>
    </xf>
    <xf numFmtId="166" fontId="4" fillId="0" borderId="30" xfId="37" applyNumberFormat="1" applyFont="1" applyFill="1" applyBorder="1" applyAlignment="1" applyProtection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left" wrapText="1"/>
    </xf>
    <xf numFmtId="168" fontId="4" fillId="0" borderId="47" xfId="0" applyNumberFormat="1" applyFont="1" applyFill="1" applyBorder="1" applyAlignment="1">
      <alignment horizontal="center" vertical="center"/>
    </xf>
    <xf numFmtId="0" fontId="48" fillId="0" borderId="47" xfId="0" applyFont="1" applyFill="1" applyBorder="1" applyAlignment="1">
      <alignment horizontal="center"/>
    </xf>
    <xf numFmtId="49" fontId="5" fillId="0" borderId="32" xfId="37" applyNumberFormat="1" applyFont="1" applyFill="1" applyBorder="1" applyAlignment="1">
      <alignment horizontal="left" vertical="center" wrapText="1"/>
    </xf>
    <xf numFmtId="49" fontId="6" fillId="0" borderId="10" xfId="37" applyNumberFormat="1" applyFont="1" applyFill="1" applyBorder="1" applyAlignment="1">
      <alignment horizontal="center" vertical="center"/>
    </xf>
    <xf numFmtId="165" fontId="6" fillId="0" borderId="33" xfId="37" applyNumberFormat="1" applyFont="1" applyFill="1" applyBorder="1" applyAlignment="1">
      <alignment horizontal="center" vertical="center" wrapText="1"/>
    </xf>
    <xf numFmtId="1" fontId="6" fillId="0" borderId="33" xfId="37" applyNumberFormat="1" applyFont="1" applyFill="1" applyBorder="1" applyAlignment="1">
      <alignment horizontal="center" vertical="center"/>
    </xf>
    <xf numFmtId="165" fontId="6" fillId="0" borderId="12" xfId="37" applyNumberFormat="1" applyFont="1" applyFill="1" applyBorder="1" applyAlignment="1">
      <alignment horizontal="center" vertical="center" wrapText="1"/>
    </xf>
    <xf numFmtId="0" fontId="6" fillId="0" borderId="10" xfId="37" applyNumberFormat="1" applyFont="1" applyFill="1" applyBorder="1" applyAlignment="1">
      <alignment horizontal="center" vertical="center" wrapText="1"/>
    </xf>
    <xf numFmtId="0" fontId="6" fillId="0" borderId="12" xfId="37" applyNumberFormat="1" applyFont="1" applyFill="1" applyBorder="1" applyAlignment="1">
      <alignment horizontal="center" vertical="center" wrapText="1"/>
    </xf>
    <xf numFmtId="0" fontId="6" fillId="0" borderId="12" xfId="37" applyFont="1" applyFill="1" applyBorder="1" applyAlignment="1">
      <alignment horizontal="center" vertical="center" wrapText="1"/>
    </xf>
    <xf numFmtId="168" fontId="6" fillId="0" borderId="10" xfId="37" applyNumberFormat="1" applyFont="1" applyFill="1" applyBorder="1" applyAlignment="1">
      <alignment horizontal="center" vertical="center" wrapText="1"/>
    </xf>
    <xf numFmtId="0" fontId="6" fillId="0" borderId="13" xfId="37" applyFont="1" applyFill="1" applyBorder="1" applyAlignment="1">
      <alignment horizontal="center" vertical="center" wrapText="1"/>
    </xf>
    <xf numFmtId="49" fontId="4" fillId="0" borderId="68" xfId="0" applyNumberFormat="1" applyFont="1" applyFill="1" applyBorder="1" applyAlignment="1">
      <alignment horizontal="left" vertical="center" wrapText="1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168" fontId="5" fillId="0" borderId="68" xfId="0" applyNumberFormat="1" applyFont="1" applyFill="1" applyBorder="1" applyAlignment="1" applyProtection="1">
      <alignment horizontal="center" vertical="center"/>
    </xf>
    <xf numFmtId="1" fontId="5" fillId="0" borderId="40" xfId="0" applyNumberFormat="1" applyFont="1" applyFill="1" applyBorder="1" applyAlignment="1">
      <alignment horizontal="center" vertical="center"/>
    </xf>
    <xf numFmtId="165" fontId="5" fillId="0" borderId="41" xfId="0" applyNumberFormat="1" applyFont="1" applyFill="1" applyBorder="1" applyAlignment="1">
      <alignment horizontal="center" vertical="center"/>
    </xf>
    <xf numFmtId="1" fontId="5" fillId="0" borderId="41" xfId="0" applyNumberFormat="1" applyFont="1" applyFill="1" applyBorder="1" applyAlignment="1">
      <alignment horizontal="center" vertical="center"/>
    </xf>
    <xf numFmtId="0" fontId="5" fillId="0" borderId="41" xfId="0" applyNumberFormat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3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168" fontId="6" fillId="0" borderId="15" xfId="0" applyNumberFormat="1" applyFont="1" applyFill="1" applyBorder="1" applyAlignment="1" applyProtection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65" fontId="6" fillId="0" borderId="33" xfId="0" applyNumberFormat="1" applyFont="1" applyFill="1" applyBorder="1" applyAlignment="1">
      <alignment horizontal="center" vertical="center"/>
    </xf>
    <xf numFmtId="1" fontId="6" fillId="0" borderId="3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62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59" xfId="37" applyNumberFormat="1" applyFont="1" applyFill="1" applyBorder="1" applyAlignment="1">
      <alignment horizontal="center" vertical="center" wrapText="1"/>
    </xf>
    <xf numFmtId="0" fontId="5" fillId="0" borderId="60" xfId="37" applyNumberFormat="1" applyFont="1" applyFill="1" applyBorder="1" applyAlignment="1">
      <alignment horizontal="center" vertical="center" wrapText="1"/>
    </xf>
    <xf numFmtId="49" fontId="5" fillId="0" borderId="45" xfId="0" applyNumberFormat="1" applyFont="1" applyFill="1" applyBorder="1" applyAlignment="1">
      <alignment vertical="center" wrapText="1"/>
    </xf>
    <xf numFmtId="49" fontId="4" fillId="0" borderId="48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69" fontId="6" fillId="0" borderId="19" xfId="0" applyNumberFormat="1" applyFont="1" applyFill="1" applyBorder="1" applyAlignment="1" applyProtection="1">
      <alignment horizontal="center" vertical="center"/>
    </xf>
    <xf numFmtId="168" fontId="6" fillId="0" borderId="93" xfId="37" applyNumberFormat="1" applyFont="1" applyFill="1" applyBorder="1" applyAlignment="1">
      <alignment horizontal="center" vertical="center" wrapText="1"/>
    </xf>
    <xf numFmtId="49" fontId="4" fillId="0" borderId="45" xfId="37" applyNumberFormat="1" applyFont="1" applyFill="1" applyBorder="1" applyAlignment="1" applyProtection="1">
      <alignment horizontal="left" vertical="center"/>
    </xf>
    <xf numFmtId="0" fontId="4" fillId="0" borderId="12" xfId="37" applyFont="1" applyFill="1" applyBorder="1" applyAlignment="1">
      <alignment horizontal="center" vertical="center" wrapText="1"/>
    </xf>
    <xf numFmtId="165" fontId="4" fillId="0" borderId="20" xfId="37" applyNumberFormat="1" applyFont="1" applyFill="1" applyBorder="1" applyAlignment="1" applyProtection="1">
      <alignment vertical="center"/>
    </xf>
    <xf numFmtId="165" fontId="4" fillId="0" borderId="70" xfId="37" applyNumberFormat="1" applyFont="1" applyFill="1" applyBorder="1" applyAlignment="1" applyProtection="1">
      <alignment horizontal="center" vertical="center"/>
    </xf>
    <xf numFmtId="165" fontId="4" fillId="0" borderId="72" xfId="37" applyNumberFormat="1" applyFont="1" applyFill="1" applyBorder="1" applyAlignment="1" applyProtection="1">
      <alignment horizontal="center" vertical="center"/>
    </xf>
    <xf numFmtId="0" fontId="4" fillId="0" borderId="62" xfId="37" applyNumberFormat="1" applyFont="1" applyFill="1" applyBorder="1" applyAlignment="1">
      <alignment horizontal="center" vertical="center" wrapText="1"/>
    </xf>
    <xf numFmtId="0" fontId="4" fillId="0" borderId="28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 applyProtection="1">
      <alignment horizontal="center" vertical="center" wrapText="1"/>
    </xf>
    <xf numFmtId="168" fontId="4" fillId="0" borderId="27" xfId="37" applyNumberFormat="1" applyFont="1" applyFill="1" applyBorder="1" applyAlignment="1">
      <alignment horizontal="center" vertical="center" wrapText="1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49" fontId="4" fillId="0" borderId="48" xfId="0" applyNumberFormat="1" applyFont="1" applyFill="1" applyBorder="1" applyAlignment="1" applyProtection="1">
      <alignment horizontal="left" vertical="center"/>
    </xf>
    <xf numFmtId="0" fontId="6" fillId="0" borderId="20" xfId="0" applyFont="1" applyFill="1" applyBorder="1" applyAlignment="1">
      <alignment horizontal="center" vertical="center" wrapText="1"/>
    </xf>
    <xf numFmtId="168" fontId="6" fillId="0" borderId="107" xfId="0" applyNumberFormat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 applyProtection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165" fontId="6" fillId="0" borderId="23" xfId="37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165" fontId="6" fillId="0" borderId="47" xfId="37" applyNumberFormat="1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 wrapText="1"/>
    </xf>
    <xf numFmtId="0" fontId="30" fillId="0" borderId="23" xfId="37" applyFont="1" applyBorder="1" applyAlignment="1">
      <alignment horizontal="center" vertical="center" wrapText="1"/>
    </xf>
    <xf numFmtId="0" fontId="30" fillId="0" borderId="23" xfId="37" applyFont="1" applyBorder="1" applyAlignment="1">
      <alignment vertical="center" wrapText="1"/>
    </xf>
    <xf numFmtId="0" fontId="30" fillId="0" borderId="105" xfId="37" applyFont="1" applyBorder="1" applyAlignment="1">
      <alignment horizontal="center" vertical="center" wrapText="1"/>
    </xf>
    <xf numFmtId="0" fontId="33" fillId="0" borderId="106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0" fontId="32" fillId="0" borderId="100" xfId="36" applyFont="1" applyBorder="1" applyAlignment="1">
      <alignment horizontal="center" vertical="center"/>
    </xf>
    <xf numFmtId="0" fontId="32" fillId="0" borderId="56" xfId="36" applyFont="1" applyBorder="1" applyAlignment="1">
      <alignment horizontal="center" vertical="center" wrapText="1"/>
    </xf>
    <xf numFmtId="0" fontId="33" fillId="0" borderId="55" xfId="37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38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4" xfId="37" applyFont="1" applyBorder="1" applyAlignment="1">
      <alignment horizontal="center" vertical="center" wrapText="1"/>
    </xf>
    <xf numFmtId="0" fontId="33" fillId="0" borderId="89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0" fontId="33" fillId="0" borderId="88" xfId="37" applyFont="1" applyBorder="1" applyAlignment="1">
      <alignment horizontal="center" vertical="center" wrapText="1"/>
    </xf>
    <xf numFmtId="0" fontId="32" fillId="0" borderId="23" xfId="36" applyFont="1" applyBorder="1" applyAlignment="1">
      <alignment horizontal="center" vertical="center" wrapText="1"/>
    </xf>
    <xf numFmtId="0" fontId="32" fillId="0" borderId="23" xfId="37" applyFont="1" applyBorder="1" applyAlignment="1">
      <alignment horizontal="center" vertical="center" wrapText="1"/>
    </xf>
    <xf numFmtId="0" fontId="32" fillId="0" borderId="55" xfId="36" applyFont="1" applyBorder="1" applyAlignment="1">
      <alignment horizontal="center" vertical="center" wrapText="1"/>
    </xf>
    <xf numFmtId="0" fontId="32" fillId="0" borderId="57" xfId="36" applyFont="1" applyBorder="1" applyAlignment="1">
      <alignment horizontal="center" vertical="center" wrapText="1"/>
    </xf>
    <xf numFmtId="0" fontId="32" fillId="0" borderId="38" xfId="36" applyFont="1" applyBorder="1" applyAlignment="1">
      <alignment horizontal="center" vertical="center" wrapText="1"/>
    </xf>
    <xf numFmtId="0" fontId="32" fillId="0" borderId="0" xfId="36" applyFont="1" applyBorder="1" applyAlignment="1">
      <alignment horizontal="center" vertical="center" wrapText="1"/>
    </xf>
    <xf numFmtId="0" fontId="32" fillId="0" borderId="64" xfId="36" applyFont="1" applyBorder="1" applyAlignment="1">
      <alignment horizontal="center" vertical="center" wrapText="1"/>
    </xf>
    <xf numFmtId="0" fontId="32" fillId="0" borderId="89" xfId="36" applyFont="1" applyBorder="1" applyAlignment="1">
      <alignment horizontal="center" vertical="center" wrapText="1"/>
    </xf>
    <xf numFmtId="0" fontId="32" fillId="0" borderId="100" xfId="36" applyFont="1" applyBorder="1" applyAlignment="1">
      <alignment horizontal="center" vertical="center" wrapText="1"/>
    </xf>
    <xf numFmtId="0" fontId="32" fillId="0" borderId="88" xfId="36" applyFont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3" fillId="0" borderId="98" xfId="37" applyFont="1" applyBorder="1" applyAlignment="1">
      <alignment horizontal="center" vertical="center" wrapText="1"/>
    </xf>
    <xf numFmtId="0" fontId="30" fillId="0" borderId="96" xfId="37" applyFont="1" applyBorder="1" applyAlignment="1">
      <alignment horizontal="center" vertical="center" wrapText="1"/>
    </xf>
    <xf numFmtId="0" fontId="33" fillId="0" borderId="97" xfId="37" applyFont="1" applyBorder="1" applyAlignment="1">
      <alignment horizontal="center" vertical="center" wrapText="1"/>
    </xf>
    <xf numFmtId="0" fontId="30" fillId="0" borderId="96" xfId="37" applyFont="1" applyFill="1" applyBorder="1" applyAlignment="1">
      <alignment horizontal="center" vertical="center" wrapText="1"/>
    </xf>
    <xf numFmtId="0" fontId="33" fillId="0" borderId="97" xfId="37" applyFont="1" applyFill="1" applyBorder="1" applyAlignment="1">
      <alignment horizontal="center" vertical="center" wrapText="1"/>
    </xf>
    <xf numFmtId="0" fontId="33" fillId="0" borderId="98" xfId="37" applyFont="1" applyFill="1" applyBorder="1" applyAlignment="1">
      <alignment horizontal="center" vertical="center" wrapText="1"/>
    </xf>
    <xf numFmtId="0" fontId="32" fillId="0" borderId="56" xfId="36" applyFont="1" applyFill="1" applyBorder="1" applyAlignment="1">
      <alignment horizontal="center" vertical="center" wrapText="1"/>
    </xf>
    <xf numFmtId="0" fontId="32" fillId="0" borderId="55" xfId="36" applyFont="1" applyFill="1" applyBorder="1" applyAlignment="1">
      <alignment horizontal="center" vertical="center" wrapText="1"/>
    </xf>
    <xf numFmtId="0" fontId="32" fillId="0" borderId="57" xfId="36" applyFont="1" applyFill="1" applyBorder="1" applyAlignment="1">
      <alignment horizontal="center" vertical="center" wrapText="1"/>
    </xf>
    <xf numFmtId="0" fontId="32" fillId="0" borderId="38" xfId="36" applyFont="1" applyFill="1" applyBorder="1" applyAlignment="1">
      <alignment horizontal="center" vertical="center" wrapText="1"/>
    </xf>
    <xf numFmtId="0" fontId="32" fillId="0" borderId="0" xfId="36" applyFont="1" applyFill="1" applyBorder="1" applyAlignment="1">
      <alignment horizontal="center" vertical="center" wrapText="1"/>
    </xf>
    <xf numFmtId="0" fontId="32" fillId="0" borderId="64" xfId="36" applyFont="1" applyFill="1" applyBorder="1" applyAlignment="1">
      <alignment horizontal="center" vertical="center" wrapText="1"/>
    </xf>
    <xf numFmtId="0" fontId="32" fillId="0" borderId="89" xfId="36" applyFont="1" applyFill="1" applyBorder="1" applyAlignment="1">
      <alignment horizontal="center" vertical="center" wrapText="1"/>
    </xf>
    <xf numFmtId="0" fontId="32" fillId="0" borderId="100" xfId="36" applyFont="1" applyFill="1" applyBorder="1" applyAlignment="1">
      <alignment horizontal="center" vertical="center" wrapText="1"/>
    </xf>
    <xf numFmtId="0" fontId="32" fillId="0" borderId="88" xfId="36" applyFont="1" applyFill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0" fillId="0" borderId="26" xfId="37" applyFont="1" applyBorder="1" applyAlignment="1">
      <alignment vertical="center" wrapText="1"/>
    </xf>
    <xf numFmtId="0" fontId="33" fillId="0" borderId="23" xfId="37" applyFont="1" applyBorder="1" applyAlignment="1">
      <alignment horizontal="center" vertical="center" wrapText="1"/>
    </xf>
    <xf numFmtId="0" fontId="30" fillId="0" borderId="23" xfId="36" applyFont="1" applyBorder="1" applyAlignment="1">
      <alignment horizontal="center" vertical="center" wrapText="1"/>
    </xf>
    <xf numFmtId="0" fontId="30" fillId="0" borderId="103" xfId="37" applyFont="1" applyBorder="1" applyAlignment="1">
      <alignment horizontal="center" vertical="center" wrapText="1"/>
    </xf>
    <xf numFmtId="0" fontId="30" fillId="0" borderId="23" xfId="37" applyFont="1" applyFill="1" applyBorder="1" applyAlignment="1">
      <alignment horizontal="center" vertical="center" wrapText="1"/>
    </xf>
    <xf numFmtId="0" fontId="33" fillId="0" borderId="23" xfId="37" applyFont="1" applyFill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49" fontId="30" fillId="0" borderId="52" xfId="36" applyNumberFormat="1" applyFont="1" applyBorder="1" applyAlignment="1" applyProtection="1">
      <alignment vertical="center" wrapText="1"/>
      <protection locked="0"/>
    </xf>
    <xf numFmtId="49" fontId="30" fillId="0" borderId="26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horizontal="center" vertical="center" wrapText="1"/>
    </xf>
    <xf numFmtId="0" fontId="30" fillId="0" borderId="52" xfId="37" applyFont="1" applyBorder="1" applyAlignment="1">
      <alignment horizontal="center" vertical="center" wrapText="1"/>
    </xf>
    <xf numFmtId="0" fontId="30" fillId="0" borderId="26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52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49" fontId="30" fillId="0" borderId="23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0" fillId="0" borderId="55" xfId="37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3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3" fillId="0" borderId="23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3" fillId="0" borderId="99" xfId="37" applyFont="1" applyBorder="1" applyAlignment="1">
      <alignment horizontal="center" vertical="center" wrapText="1"/>
    </xf>
    <xf numFmtId="49" fontId="32" fillId="0" borderId="23" xfId="36" applyNumberFormat="1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2" fillId="0" borderId="11" xfId="37" applyFont="1" applyBorder="1" applyAlignment="1">
      <alignment horizontal="center" vertical="center" wrapText="1"/>
    </xf>
    <xf numFmtId="0" fontId="32" fillId="0" borderId="69" xfId="37" applyFont="1" applyBorder="1" applyAlignment="1">
      <alignment horizontal="center" vertical="center" wrapText="1"/>
    </xf>
    <xf numFmtId="0" fontId="32" fillId="0" borderId="45" xfId="37" applyFont="1" applyBorder="1" applyAlignment="1">
      <alignment horizontal="center" vertical="center"/>
    </xf>
    <xf numFmtId="0" fontId="32" fillId="0" borderId="107" xfId="37" applyFont="1" applyBorder="1" applyAlignment="1">
      <alignment horizontal="center" vertical="center"/>
    </xf>
    <xf numFmtId="0" fontId="32" fillId="0" borderId="108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3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2" xfId="39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91" xfId="39" applyFont="1" applyBorder="1" applyAlignment="1">
      <alignment horizontal="center" vertical="center"/>
    </xf>
    <xf numFmtId="0" fontId="32" fillId="0" borderId="56" xfId="37" applyFont="1" applyFill="1" applyBorder="1" applyAlignment="1">
      <alignment horizontal="center" vertical="center" wrapText="1"/>
    </xf>
    <xf numFmtId="0" fontId="32" fillId="0" borderId="55" xfId="37" applyFont="1" applyFill="1" applyBorder="1" applyAlignment="1">
      <alignment horizontal="center" vertical="center" wrapText="1"/>
    </xf>
    <xf numFmtId="0" fontId="32" fillId="0" borderId="57" xfId="37" applyFont="1" applyFill="1" applyBorder="1" applyAlignment="1">
      <alignment horizontal="center" vertical="center" wrapText="1"/>
    </xf>
    <xf numFmtId="0" fontId="32" fillId="0" borderId="38" xfId="37" applyFont="1" applyFill="1" applyBorder="1" applyAlignment="1">
      <alignment horizontal="center" vertical="center" wrapText="1"/>
    </xf>
    <xf numFmtId="0" fontId="32" fillId="0" borderId="0" xfId="37" applyFont="1" applyFill="1" applyBorder="1" applyAlignment="1">
      <alignment horizontal="center" vertical="center" wrapText="1"/>
    </xf>
    <xf numFmtId="0" fontId="32" fillId="0" borderId="64" xfId="37" applyFont="1" applyFill="1" applyBorder="1" applyAlignment="1">
      <alignment horizontal="center" vertical="center" wrapText="1"/>
    </xf>
    <xf numFmtId="0" fontId="32" fillId="0" borderId="89" xfId="37" applyFont="1" applyFill="1" applyBorder="1" applyAlignment="1">
      <alignment horizontal="center" vertical="center" wrapText="1"/>
    </xf>
    <xf numFmtId="0" fontId="32" fillId="0" borderId="100" xfId="37" applyFont="1" applyFill="1" applyBorder="1" applyAlignment="1">
      <alignment horizontal="center" vertical="center" wrapText="1"/>
    </xf>
    <xf numFmtId="0" fontId="32" fillId="0" borderId="88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6" xfId="36" applyFont="1" applyBorder="1" applyAlignment="1">
      <alignment horizontal="center" vertical="center" wrapText="1"/>
    </xf>
    <xf numFmtId="0" fontId="32" fillId="0" borderId="0" xfId="37" applyFont="1" applyFill="1" applyBorder="1" applyAlignment="1">
      <alignment horizontal="center" wrapText="1"/>
    </xf>
    <xf numFmtId="0" fontId="33" fillId="0" borderId="0" xfId="37" applyFont="1" applyFill="1" applyAlignment="1">
      <alignment wrapText="1"/>
    </xf>
    <xf numFmtId="49" fontId="30" fillId="0" borderId="24" xfId="36" applyNumberFormat="1" applyFont="1" applyFill="1" applyBorder="1" applyAlignment="1" applyProtection="1">
      <alignment vertical="center" wrapText="1"/>
      <protection locked="0"/>
    </xf>
    <xf numFmtId="49" fontId="30" fillId="0" borderId="52" xfId="36" applyNumberFormat="1" applyFont="1" applyFill="1" applyBorder="1" applyAlignment="1" applyProtection="1">
      <alignment vertical="center" wrapText="1"/>
      <protection locked="0"/>
    </xf>
    <xf numFmtId="49" fontId="30" fillId="0" borderId="26" xfId="36" applyNumberFormat="1" applyFont="1" applyFill="1" applyBorder="1" applyAlignment="1" applyProtection="1">
      <alignment vertical="center" wrapText="1"/>
      <protection locked="0"/>
    </xf>
    <xf numFmtId="0" fontId="32" fillId="0" borderId="56" xfId="37" applyFont="1" applyBorder="1" applyAlignment="1">
      <alignment horizontal="center" vertical="center" wrapText="1"/>
    </xf>
    <xf numFmtId="0" fontId="33" fillId="0" borderId="57" xfId="37" applyFont="1" applyBorder="1" applyAlignment="1">
      <alignment wrapText="1"/>
    </xf>
    <xf numFmtId="0" fontId="33" fillId="0" borderId="38" xfId="37" applyFont="1" applyBorder="1" applyAlignment="1">
      <alignment wrapText="1"/>
    </xf>
    <xf numFmtId="0" fontId="33" fillId="0" borderId="64" xfId="37" applyFont="1" applyBorder="1" applyAlignment="1">
      <alignment wrapText="1"/>
    </xf>
    <xf numFmtId="0" fontId="33" fillId="0" borderId="89" xfId="37" applyFont="1" applyBorder="1" applyAlignment="1">
      <alignment wrapText="1"/>
    </xf>
    <xf numFmtId="0" fontId="33" fillId="0" borderId="88" xfId="37" applyFont="1" applyBorder="1" applyAlignment="1">
      <alignment wrapText="1"/>
    </xf>
    <xf numFmtId="0" fontId="32" fillId="0" borderId="93" xfId="37" applyFont="1" applyBorder="1" applyAlignment="1">
      <alignment horizontal="center" vertical="center" textRotation="90"/>
    </xf>
    <xf numFmtId="0" fontId="32" fillId="0" borderId="94" xfId="37" applyFont="1" applyBorder="1" applyAlignment="1">
      <alignment horizontal="center" vertical="center" textRotation="90"/>
    </xf>
    <xf numFmtId="0" fontId="32" fillId="0" borderId="125" xfId="37" applyFont="1" applyBorder="1" applyAlignment="1">
      <alignment horizontal="center" vertical="center"/>
    </xf>
    <xf numFmtId="0" fontId="32" fillId="0" borderId="126" xfId="37" applyFont="1" applyBorder="1" applyAlignment="1">
      <alignment horizontal="center" vertical="center"/>
    </xf>
    <xf numFmtId="0" fontId="32" fillId="0" borderId="127" xfId="37" applyFont="1" applyBorder="1" applyAlignment="1">
      <alignment horizontal="center" vertical="center"/>
    </xf>
    <xf numFmtId="0" fontId="30" fillId="0" borderId="32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69" xfId="39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167" fontId="5" fillId="24" borderId="32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69" xfId="40" applyNumberFormat="1" applyFont="1" applyFill="1" applyBorder="1" applyAlignment="1" applyProtection="1">
      <alignment horizontal="right" vertical="center"/>
    </xf>
    <xf numFmtId="167" fontId="5" fillId="24" borderId="63" xfId="40" applyNumberFormat="1" applyFont="1" applyFill="1" applyBorder="1" applyAlignment="1" applyProtection="1">
      <alignment horizontal="right" vertical="center"/>
    </xf>
    <xf numFmtId="167" fontId="6" fillId="24" borderId="32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69" xfId="40" applyNumberFormat="1" applyFont="1" applyFill="1" applyBorder="1" applyAlignment="1" applyProtection="1">
      <alignment horizontal="right" vertical="center"/>
    </xf>
    <xf numFmtId="0" fontId="6" fillId="0" borderId="32" xfId="40" applyFont="1" applyFill="1" applyBorder="1" applyAlignment="1">
      <alignment horizontal="left" vertical="center" wrapText="1"/>
    </xf>
    <xf numFmtId="0" fontId="5" fillId="0" borderId="11" xfId="40" applyFont="1" applyFill="1" applyBorder="1" applyAlignment="1">
      <alignment horizontal="left" vertical="center" wrapText="1"/>
    </xf>
    <xf numFmtId="0" fontId="5" fillId="0" borderId="69" xfId="40" applyFont="1" applyFill="1" applyBorder="1" applyAlignment="1">
      <alignment horizontal="left" vertical="center" wrapText="1"/>
    </xf>
    <xf numFmtId="166" fontId="4" fillId="24" borderId="47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24" borderId="34" xfId="40" applyNumberFormat="1" applyFont="1" applyFill="1" applyBorder="1" applyAlignment="1" applyProtection="1">
      <alignment horizontal="center" vertical="center" textRotation="90" wrapText="1"/>
    </xf>
    <xf numFmtId="166" fontId="4" fillId="0" borderId="54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60" xfId="40" applyNumberFormat="1" applyFont="1" applyFill="1" applyBorder="1" applyAlignment="1" applyProtection="1">
      <alignment horizontal="center" vertical="center" textRotation="90" wrapText="1"/>
    </xf>
    <xf numFmtId="167" fontId="5" fillId="24" borderId="32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69" xfId="40" applyNumberFormat="1" applyFont="1" applyFill="1" applyBorder="1" applyAlignment="1" applyProtection="1">
      <alignment horizontal="center" vertical="center"/>
    </xf>
    <xf numFmtId="0" fontId="5" fillId="0" borderId="32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65" fontId="2" fillId="0" borderId="117" xfId="37" applyNumberFormat="1" applyFont="1" applyFill="1" applyBorder="1" applyAlignment="1" applyProtection="1">
      <alignment horizontal="center" vertical="center"/>
    </xf>
    <xf numFmtId="165" fontId="2" fillId="0" borderId="118" xfId="37" applyNumberFormat="1" applyFont="1" applyFill="1" applyBorder="1" applyAlignment="1" applyProtection="1">
      <alignment horizontal="center" vertical="center"/>
    </xf>
    <xf numFmtId="165" fontId="2" fillId="0" borderId="119" xfId="37" applyNumberFormat="1" applyFont="1" applyFill="1" applyBorder="1" applyAlignment="1" applyProtection="1">
      <alignment horizontal="center" vertical="center"/>
    </xf>
    <xf numFmtId="0" fontId="4" fillId="24" borderId="68" xfId="40" applyNumberFormat="1" applyFont="1" applyFill="1" applyBorder="1" applyAlignment="1" applyProtection="1">
      <alignment horizontal="center" vertical="center" textRotation="90"/>
    </xf>
    <xf numFmtId="0" fontId="4" fillId="24" borderId="110" xfId="40" applyNumberFormat="1" applyFont="1" applyFill="1" applyBorder="1" applyAlignment="1" applyProtection="1">
      <alignment horizontal="center" vertical="center" textRotation="90"/>
    </xf>
    <xf numFmtId="0" fontId="4" fillId="24" borderId="63" xfId="40" applyNumberFormat="1" applyFont="1" applyFill="1" applyBorder="1" applyAlignment="1" applyProtection="1">
      <alignment horizontal="center" vertical="center" textRotation="90"/>
    </xf>
    <xf numFmtId="166" fontId="4" fillId="24" borderId="68" xfId="40" applyNumberFormat="1" applyFont="1" applyFill="1" applyBorder="1" applyAlignment="1" applyProtection="1">
      <alignment horizontal="center" vertical="center"/>
    </xf>
    <xf numFmtId="166" fontId="4" fillId="24" borderId="110" xfId="40" applyNumberFormat="1" applyFont="1" applyFill="1" applyBorder="1" applyAlignment="1" applyProtection="1">
      <alignment horizontal="center" vertical="center"/>
    </xf>
    <xf numFmtId="166" fontId="4" fillId="24" borderId="63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1" xfId="40" applyNumberFormat="1" applyFont="1" applyFill="1" applyBorder="1" applyAlignment="1" applyProtection="1">
      <alignment horizontal="center" vertical="center" wrapText="1"/>
    </xf>
    <xf numFmtId="166" fontId="4" fillId="0" borderId="120" xfId="40" applyNumberFormat="1" applyFont="1" applyFill="1" applyBorder="1" applyAlignment="1" applyProtection="1">
      <alignment horizontal="center" vertical="center" wrapText="1"/>
    </xf>
    <xf numFmtId="166" fontId="4" fillId="24" borderId="68" xfId="40" applyNumberFormat="1" applyFont="1" applyFill="1" applyBorder="1" applyAlignment="1" applyProtection="1">
      <alignment horizontal="center" vertical="center" textRotation="90" wrapText="1"/>
    </xf>
    <xf numFmtId="166" fontId="4" fillId="24" borderId="110" xfId="40" applyNumberFormat="1" applyFont="1" applyFill="1" applyBorder="1" applyAlignment="1" applyProtection="1">
      <alignment horizontal="center" vertical="center" textRotation="90" wrapText="1"/>
    </xf>
    <xf numFmtId="166" fontId="4" fillId="24" borderId="63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1" xfId="40" applyNumberFormat="1" applyFont="1" applyFill="1" applyBorder="1" applyAlignment="1" applyProtection="1">
      <alignment horizontal="center" vertical="center" wrapText="1"/>
    </xf>
    <xf numFmtId="166" fontId="4" fillId="24" borderId="120" xfId="40" applyNumberFormat="1" applyFont="1" applyFill="1" applyBorder="1" applyAlignment="1" applyProtection="1">
      <alignment horizontal="center" vertical="center" wrapText="1"/>
    </xf>
    <xf numFmtId="0" fontId="4" fillId="24" borderId="45" xfId="40" applyNumberFormat="1" applyFont="1" applyFill="1" applyBorder="1" applyAlignment="1" applyProtection="1">
      <alignment horizontal="center" vertical="center" wrapText="1"/>
    </xf>
    <xf numFmtId="0" fontId="4" fillId="24" borderId="107" xfId="40" applyNumberFormat="1" applyFont="1" applyFill="1" applyBorder="1" applyAlignment="1" applyProtection="1">
      <alignment horizontal="center" vertical="center" wrapText="1"/>
    </xf>
    <xf numFmtId="0" fontId="4" fillId="24" borderId="108" xfId="40" applyNumberFormat="1" applyFont="1" applyFill="1" applyBorder="1" applyAlignment="1" applyProtection="1">
      <alignment horizontal="center" vertical="center" wrapText="1"/>
    </xf>
    <xf numFmtId="0" fontId="4" fillId="24" borderId="44" xfId="40" applyNumberFormat="1" applyFont="1" applyFill="1" applyBorder="1" applyAlignment="1" applyProtection="1">
      <alignment horizontal="center" vertical="center" wrapText="1"/>
    </xf>
    <xf numFmtId="0" fontId="4" fillId="24" borderId="78" xfId="40" applyNumberFormat="1" applyFont="1" applyFill="1" applyBorder="1" applyAlignment="1" applyProtection="1">
      <alignment horizontal="center" vertical="center" wrapText="1"/>
    </xf>
    <xf numFmtId="0" fontId="4" fillId="24" borderId="67" xfId="40" applyNumberFormat="1" applyFont="1" applyFill="1" applyBorder="1" applyAlignment="1" applyProtection="1">
      <alignment horizontal="center" vertical="center" wrapText="1"/>
    </xf>
    <xf numFmtId="166" fontId="4" fillId="0" borderId="50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59" xfId="40" applyNumberFormat="1" applyFont="1" applyFill="1" applyBorder="1" applyAlignment="1" applyProtection="1">
      <alignment horizontal="center" vertical="center" textRotation="90" wrapText="1"/>
    </xf>
    <xf numFmtId="166" fontId="4" fillId="0" borderId="47" xfId="40" applyNumberFormat="1" applyFont="1" applyFill="1" applyBorder="1" applyAlignment="1" applyProtection="1">
      <alignment horizontal="center" vertical="center" textRotation="90" wrapText="1"/>
    </xf>
    <xf numFmtId="166" fontId="4" fillId="0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34" xfId="40" applyNumberFormat="1" applyFont="1" applyFill="1" applyBorder="1" applyAlignment="1" applyProtection="1">
      <alignment horizontal="center" vertical="center" textRotation="90" wrapText="1"/>
    </xf>
    <xf numFmtId="166" fontId="4" fillId="0" borderId="24" xfId="40" applyNumberFormat="1" applyFont="1" applyFill="1" applyBorder="1" applyAlignment="1" applyProtection="1">
      <alignment horizontal="center" vertical="center" wrapText="1"/>
    </xf>
    <xf numFmtId="166" fontId="4" fillId="0" borderId="121" xfId="40" applyNumberFormat="1" applyFont="1" applyFill="1" applyBorder="1" applyAlignment="1" applyProtection="1">
      <alignment horizontal="center" vertical="center" wrapText="1"/>
    </xf>
    <xf numFmtId="166" fontId="4" fillId="24" borderId="56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35" xfId="40" applyNumberFormat="1" applyFont="1" applyFill="1" applyBorder="1" applyAlignment="1" applyProtection="1">
      <alignment horizontal="center" vertical="center" textRotation="90" wrapText="1"/>
    </xf>
    <xf numFmtId="0" fontId="4" fillId="24" borderId="32" xfId="40" applyNumberFormat="1" applyFont="1" applyFill="1" applyBorder="1" applyAlignment="1" applyProtection="1">
      <alignment horizontal="center" vertical="center"/>
    </xf>
    <xf numFmtId="0" fontId="4" fillId="24" borderId="69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5" fillId="24" borderId="111" xfId="0" applyFont="1" applyFill="1" applyBorder="1" applyAlignment="1">
      <alignment horizontal="right" vertical="center" wrapText="1"/>
    </xf>
    <xf numFmtId="0" fontId="5" fillId="24" borderId="112" xfId="0" applyFont="1" applyFill="1" applyBorder="1" applyAlignment="1">
      <alignment horizontal="right" vertical="center" wrapText="1"/>
    </xf>
    <xf numFmtId="0" fontId="5" fillId="24" borderId="32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5" fillId="0" borderId="44" xfId="37" applyFont="1" applyFill="1" applyBorder="1" applyAlignment="1">
      <alignment horizontal="right" vertical="center" wrapText="1"/>
    </xf>
    <xf numFmtId="0" fontId="5" fillId="0" borderId="78" xfId="37" applyFont="1" applyFill="1" applyBorder="1" applyAlignment="1">
      <alignment horizontal="right" vertical="center" wrapText="1"/>
    </xf>
    <xf numFmtId="49" fontId="5" fillId="24" borderId="32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69" xfId="0" applyNumberFormat="1" applyFont="1" applyFill="1" applyBorder="1" applyAlignment="1" applyProtection="1">
      <alignment horizontal="center" vertical="center"/>
    </xf>
    <xf numFmtId="0" fontId="6" fillId="24" borderId="111" xfId="0" applyFont="1" applyFill="1" applyBorder="1" applyAlignment="1">
      <alignment horizontal="right" vertical="center" wrapText="1"/>
    </xf>
    <xf numFmtId="0" fontId="6" fillId="24" borderId="112" xfId="0" applyFont="1" applyFill="1" applyBorder="1" applyAlignment="1">
      <alignment horizontal="right" vertical="center" wrapText="1"/>
    </xf>
    <xf numFmtId="49" fontId="5" fillId="0" borderId="32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69" xfId="37" applyNumberFormat="1" applyFont="1" applyFill="1" applyBorder="1" applyAlignment="1" applyProtection="1">
      <alignment horizontal="center" vertical="center" wrapText="1"/>
    </xf>
    <xf numFmtId="167" fontId="5" fillId="24" borderId="50" xfId="40" applyNumberFormat="1" applyFont="1" applyFill="1" applyBorder="1" applyAlignment="1" applyProtection="1">
      <alignment horizontal="center" vertical="center"/>
    </xf>
    <xf numFmtId="167" fontId="5" fillId="24" borderId="47" xfId="40" applyNumberFormat="1" applyFont="1" applyFill="1" applyBorder="1" applyAlignment="1" applyProtection="1">
      <alignment horizontal="center" vertical="center"/>
    </xf>
    <xf numFmtId="167" fontId="5" fillId="24" borderId="54" xfId="40" applyNumberFormat="1" applyFont="1" applyFill="1" applyBorder="1" applyAlignment="1" applyProtection="1">
      <alignment horizontal="center" vertical="center"/>
    </xf>
    <xf numFmtId="165" fontId="5" fillId="24" borderId="113" xfId="0" applyNumberFormat="1" applyFont="1" applyFill="1" applyBorder="1" applyAlignment="1" applyProtection="1">
      <alignment horizontal="center" vertical="center"/>
    </xf>
    <xf numFmtId="165" fontId="5" fillId="24" borderId="114" xfId="0" applyNumberFormat="1" applyFont="1" applyFill="1" applyBorder="1" applyAlignment="1" applyProtection="1">
      <alignment horizontal="center" vertical="center"/>
    </xf>
    <xf numFmtId="165" fontId="5" fillId="24" borderId="115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6" fontId="4" fillId="24" borderId="50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9" xfId="40" applyNumberFormat="1" applyFont="1" applyFill="1" applyBorder="1" applyAlignment="1" applyProtection="1">
      <alignment horizontal="center" vertical="center" textRotation="90" wrapText="1"/>
    </xf>
    <xf numFmtId="0" fontId="6" fillId="0" borderId="44" xfId="37" applyFont="1" applyFill="1" applyBorder="1" applyAlignment="1">
      <alignment horizontal="right" vertical="center" wrapText="1"/>
    </xf>
    <xf numFmtId="0" fontId="6" fillId="0" borderId="78" xfId="37" applyFont="1" applyFill="1" applyBorder="1" applyAlignment="1">
      <alignment horizontal="right" vertical="center" wrapText="1"/>
    </xf>
    <xf numFmtId="0" fontId="6" fillId="0" borderId="67" xfId="37" applyFont="1" applyFill="1" applyBorder="1" applyAlignment="1">
      <alignment horizontal="right" vertical="center" wrapText="1"/>
    </xf>
    <xf numFmtId="0" fontId="5" fillId="0" borderId="67" xfId="37" applyFont="1" applyFill="1" applyBorder="1" applyAlignment="1">
      <alignment horizontal="right" vertical="center" wrapText="1"/>
    </xf>
    <xf numFmtId="0" fontId="5" fillId="0" borderId="10" xfId="40" applyFont="1" applyFill="1" applyBorder="1" applyAlignment="1">
      <alignment horizontal="center" vertical="center" wrapText="1"/>
    </xf>
    <xf numFmtId="0" fontId="5" fillId="0" borderId="33" xfId="40" applyFont="1" applyFill="1" applyBorder="1" applyAlignment="1">
      <alignment horizontal="center" vertical="center" wrapText="1"/>
    </xf>
    <xf numFmtId="0" fontId="5" fillId="0" borderId="13" xfId="40" applyFont="1" applyFill="1" applyBorder="1" applyAlignment="1">
      <alignment horizontal="center" vertical="center" wrapText="1"/>
    </xf>
    <xf numFmtId="166" fontId="4" fillId="24" borderId="24" xfId="4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/>
    </xf>
    <xf numFmtId="166" fontId="4" fillId="24" borderId="26" xfId="40" applyNumberFormat="1" applyFont="1" applyFill="1" applyBorder="1" applyAlignment="1" applyProtection="1">
      <alignment horizontal="center" vertical="center"/>
    </xf>
    <xf numFmtId="0" fontId="6" fillId="0" borderId="32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69" xfId="37" applyFont="1" applyFill="1" applyBorder="1" applyAlignment="1">
      <alignment horizontal="right" vertical="center" wrapText="1"/>
    </xf>
    <xf numFmtId="0" fontId="5" fillId="24" borderId="0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32" xfId="40" applyNumberFormat="1" applyFont="1" applyFill="1" applyBorder="1" applyAlignment="1" applyProtection="1">
      <alignment horizontal="center" vertical="center"/>
    </xf>
    <xf numFmtId="168" fontId="5" fillId="24" borderId="32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7" fontId="6" fillId="24" borderId="63" xfId="40" applyNumberFormat="1" applyFont="1" applyFill="1" applyBorder="1" applyAlignment="1" applyProtection="1">
      <alignment horizontal="right" vertical="center"/>
    </xf>
    <xf numFmtId="168" fontId="5" fillId="24" borderId="69" xfId="0" applyNumberFormat="1" applyFont="1" applyFill="1" applyBorder="1" applyAlignment="1" applyProtection="1">
      <alignment horizontal="center" vertical="center" wrapText="1"/>
    </xf>
    <xf numFmtId="0" fontId="5" fillId="24" borderId="68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3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8" fontId="5" fillId="24" borderId="69" xfId="40" applyNumberFormat="1" applyFont="1" applyFill="1" applyBorder="1" applyAlignment="1" applyProtection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56" xfId="0" applyFont="1" applyFill="1" applyBorder="1" applyAlignment="1">
      <alignment horizontal="center" vertical="center" textRotation="90" wrapText="1"/>
    </xf>
    <xf numFmtId="0" fontId="4" fillId="0" borderId="57" xfId="0" applyFont="1" applyFill="1" applyBorder="1" applyAlignment="1">
      <alignment horizontal="center" vertical="center" textRotation="90" wrapText="1"/>
    </xf>
    <xf numFmtId="0" fontId="4" fillId="0" borderId="38" xfId="0" applyFont="1" applyFill="1" applyBorder="1" applyAlignment="1">
      <alignment horizontal="center" vertical="center" textRotation="90" wrapText="1"/>
    </xf>
    <xf numFmtId="0" fontId="4" fillId="0" borderId="64" xfId="0" applyFont="1" applyFill="1" applyBorder="1" applyAlignment="1">
      <alignment horizontal="center" vertical="center" textRotation="90" wrapText="1"/>
    </xf>
    <xf numFmtId="0" fontId="4" fillId="0" borderId="89" xfId="0" applyFont="1" applyFill="1" applyBorder="1" applyAlignment="1">
      <alignment horizontal="center" vertical="center" textRotation="90" wrapText="1"/>
    </xf>
    <xf numFmtId="0" fontId="4" fillId="0" borderId="88" xfId="0" applyFont="1" applyFill="1" applyBorder="1" applyAlignment="1">
      <alignment horizontal="center" vertical="center" textRotation="90" wrapText="1"/>
    </xf>
    <xf numFmtId="165" fontId="4" fillId="0" borderId="56" xfId="0" applyNumberFormat="1" applyFont="1" applyFill="1" applyBorder="1" applyAlignment="1" applyProtection="1">
      <alignment horizontal="center" vertical="center" textRotation="90" wrapText="1"/>
    </xf>
    <xf numFmtId="165" fontId="4" fillId="0" borderId="57" xfId="0" applyNumberFormat="1" applyFont="1" applyFill="1" applyBorder="1" applyAlignment="1" applyProtection="1">
      <alignment horizontal="center" vertical="center" textRotation="90" wrapText="1"/>
    </xf>
    <xf numFmtId="165" fontId="4" fillId="0" borderId="38" xfId="0" applyNumberFormat="1" applyFont="1" applyFill="1" applyBorder="1" applyAlignment="1" applyProtection="1">
      <alignment horizontal="center" vertical="center" textRotation="90" wrapText="1"/>
    </xf>
    <xf numFmtId="165" fontId="4" fillId="0" borderId="64" xfId="0" applyNumberFormat="1" applyFont="1" applyFill="1" applyBorder="1" applyAlignment="1" applyProtection="1">
      <alignment horizontal="center" vertical="center" textRotation="90" wrapText="1"/>
    </xf>
    <xf numFmtId="0" fontId="5" fillId="0" borderId="100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vertical="center" textRotation="90"/>
    </xf>
    <xf numFmtId="165" fontId="4" fillId="0" borderId="23" xfId="0" applyNumberFormat="1" applyFont="1" applyFill="1" applyBorder="1" applyAlignment="1" applyProtection="1">
      <alignment horizontal="left" vertical="center" wrapText="1"/>
    </xf>
    <xf numFmtId="165" fontId="4" fillId="0" borderId="23" xfId="0" applyNumberFormat="1" applyFont="1" applyFill="1" applyBorder="1" applyAlignment="1" applyProtection="1">
      <alignment horizontal="center" vertical="center" textRotation="90" wrapText="1"/>
    </xf>
    <xf numFmtId="165" fontId="4" fillId="0" borderId="47" xfId="0" applyNumberFormat="1" applyFont="1" applyFill="1" applyBorder="1" applyAlignment="1" applyProtection="1">
      <alignment horizontal="center" vertical="center" textRotation="90" wrapText="1"/>
    </xf>
    <xf numFmtId="165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65" fontId="4" fillId="0" borderId="89" xfId="0" applyNumberFormat="1" applyFont="1" applyFill="1" applyBorder="1" applyAlignment="1" applyProtection="1">
      <alignment horizontal="center" vertical="center" textRotation="90" wrapText="1"/>
    </xf>
    <xf numFmtId="165" fontId="4" fillId="0" borderId="88" xfId="0" applyNumberFormat="1" applyFont="1" applyFill="1" applyBorder="1" applyAlignment="1" applyProtection="1">
      <alignment horizontal="center" vertical="center" textRotation="90" wrapText="1"/>
    </xf>
    <xf numFmtId="0" fontId="4" fillId="0" borderId="47" xfId="0" applyFont="1" applyFill="1" applyBorder="1" applyAlignment="1">
      <alignment horizontal="center" vertical="center" wrapText="1"/>
    </xf>
    <xf numFmtId="165" fontId="4" fillId="0" borderId="23" xfId="0" applyNumberFormat="1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1" fontId="4" fillId="0" borderId="52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/>
    </xf>
    <xf numFmtId="165" fontId="4" fillId="0" borderId="47" xfId="0" applyNumberFormat="1" applyFont="1" applyFill="1" applyBorder="1" applyAlignment="1" applyProtection="1">
      <alignment horizontal="left" vertical="center" wrapText="1"/>
    </xf>
    <xf numFmtId="1" fontId="4" fillId="0" borderId="57" xfId="0" applyNumberFormat="1" applyFont="1" applyFill="1" applyBorder="1" applyAlignment="1">
      <alignment horizontal="center" vertical="center"/>
    </xf>
    <xf numFmtId="1" fontId="4" fillId="0" borderId="47" xfId="0" applyNumberFormat="1" applyFont="1" applyFill="1" applyBorder="1" applyAlignment="1">
      <alignment horizontal="center" vertical="center"/>
    </xf>
    <xf numFmtId="165" fontId="5" fillId="0" borderId="23" xfId="0" applyNumberFormat="1" applyFont="1" applyFill="1" applyBorder="1" applyAlignment="1" applyProtection="1">
      <alignment horizontal="center" vertical="center"/>
    </xf>
    <xf numFmtId="1" fontId="5" fillId="0" borderId="23" xfId="0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1" fontId="5" fillId="0" borderId="40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" fontId="5" fillId="0" borderId="59" xfId="0" applyNumberFormat="1" applyFont="1" applyFill="1" applyBorder="1" applyAlignment="1">
      <alignment horizontal="center" vertical="center"/>
    </xf>
    <xf numFmtId="165" fontId="5" fillId="0" borderId="37" xfId="0" applyNumberFormat="1" applyFont="1" applyFill="1" applyBorder="1" applyAlignment="1">
      <alignment horizontal="center" vertical="center"/>
    </xf>
    <xf numFmtId="165" fontId="5" fillId="0" borderId="34" xfId="0" applyNumberFormat="1" applyFont="1" applyFill="1" applyBorder="1" applyAlignment="1">
      <alignment horizontal="center" vertical="center"/>
    </xf>
    <xf numFmtId="1" fontId="5" fillId="0" borderId="41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0" fontId="5" fillId="0" borderId="41" xfId="0" applyNumberFormat="1" applyFont="1" applyFill="1" applyBorder="1" applyAlignment="1">
      <alignment horizontal="center" vertical="center"/>
    </xf>
    <xf numFmtId="0" fontId="5" fillId="0" borderId="37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1" fontId="4" fillId="26" borderId="17" xfId="0" applyNumberFormat="1" applyFont="1" applyFill="1" applyBorder="1" applyAlignment="1">
      <alignment horizontal="center" vertical="center" wrapText="1"/>
    </xf>
    <xf numFmtId="1" fontId="4" fillId="26" borderId="27" xfId="0" applyNumberFormat="1" applyFont="1" applyFill="1" applyBorder="1" applyAlignment="1">
      <alignment horizontal="center" vertical="center" wrapText="1"/>
    </xf>
    <xf numFmtId="1" fontId="4" fillId="26" borderId="20" xfId="0" applyNumberFormat="1" applyFont="1" applyFill="1" applyBorder="1" applyAlignment="1">
      <alignment horizontal="center" vertical="center" wrapText="1"/>
    </xf>
    <xf numFmtId="1" fontId="4" fillId="26" borderId="30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0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59" xfId="0" applyNumberFormat="1" applyFont="1" applyFill="1" applyBorder="1" applyAlignment="1">
      <alignment horizontal="center" vertical="center" wrapText="1"/>
    </xf>
    <xf numFmtId="49" fontId="4" fillId="0" borderId="68" xfId="0" applyNumberFormat="1" applyFont="1" applyFill="1" applyBorder="1" applyAlignment="1">
      <alignment horizontal="left" vertical="center" wrapText="1"/>
    </xf>
    <xf numFmtId="49" fontId="4" fillId="0" borderId="110" xfId="0" applyNumberFormat="1" applyFont="1" applyFill="1" applyBorder="1" applyAlignment="1">
      <alignment horizontal="left" vertical="center" wrapText="1"/>
    </xf>
    <xf numFmtId="49" fontId="4" fillId="0" borderId="63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168" fontId="5" fillId="0" borderId="68" xfId="0" applyNumberFormat="1" applyFont="1" applyFill="1" applyBorder="1" applyAlignment="1" applyProtection="1">
      <alignment horizontal="center" vertical="center"/>
    </xf>
    <xf numFmtId="168" fontId="5" fillId="0" borderId="110" xfId="0" applyNumberFormat="1" applyFont="1" applyFill="1" applyBorder="1" applyAlignment="1" applyProtection="1">
      <alignment horizontal="center" vertical="center"/>
    </xf>
    <xf numFmtId="168" fontId="5" fillId="0" borderId="63" xfId="0" applyNumberFormat="1" applyFont="1" applyFill="1" applyBorder="1" applyAlignment="1" applyProtection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0" xfId="0" applyNumberFormat="1" applyFont="1" applyFill="1" applyBorder="1" applyAlignment="1">
      <alignment horizontal="center" vertical="center"/>
    </xf>
    <xf numFmtId="165" fontId="5" fillId="0" borderId="41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4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6" fillId="0" borderId="41" xfId="0" applyNumberFormat="1" applyFont="1" applyFill="1" applyBorder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6" fillId="0" borderId="34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36" xfId="0" applyNumberFormat="1" applyFont="1" applyFill="1" applyBorder="1" applyAlignment="1">
      <alignment horizontal="center" vertical="center"/>
    </xf>
    <xf numFmtId="0" fontId="6" fillId="0" borderId="27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39" xfId="0" applyNumberFormat="1" applyFont="1" applyFill="1" applyBorder="1" applyAlignment="1">
      <alignment horizontal="center" vertical="center"/>
    </xf>
    <xf numFmtId="0" fontId="6" fillId="0" borderId="30" xfId="0" applyNumberFormat="1" applyFont="1" applyFill="1" applyBorder="1" applyAlignment="1">
      <alignment horizontal="center" vertical="center"/>
    </xf>
    <xf numFmtId="168" fontId="6" fillId="0" borderId="68" xfId="0" applyNumberFormat="1" applyFont="1" applyFill="1" applyBorder="1" applyAlignment="1" applyProtection="1">
      <alignment horizontal="center" vertical="center"/>
    </xf>
    <xf numFmtId="168" fontId="6" fillId="0" borderId="110" xfId="0" applyNumberFormat="1" applyFont="1" applyFill="1" applyBorder="1" applyAlignment="1" applyProtection="1">
      <alignment horizontal="center" vertical="center"/>
    </xf>
    <xf numFmtId="168" fontId="6" fillId="0" borderId="63" xfId="0" applyNumberFormat="1" applyFont="1" applyFill="1" applyBorder="1" applyAlignment="1" applyProtection="1">
      <alignment horizontal="center" vertical="center"/>
    </xf>
    <xf numFmtId="1" fontId="6" fillId="0" borderId="40" xfId="0" applyNumberFormat="1" applyFont="1" applyFill="1" applyBorder="1" applyAlignment="1">
      <alignment horizontal="center" vertical="center"/>
    </xf>
    <xf numFmtId="1" fontId="6" fillId="0" borderId="36" xfId="0" applyNumberFormat="1" applyFont="1" applyFill="1" applyBorder="1" applyAlignment="1">
      <alignment horizontal="center" vertical="center"/>
    </xf>
    <xf numFmtId="1" fontId="6" fillId="0" borderId="59" xfId="0" applyNumberFormat="1" applyFont="1" applyFill="1" applyBorder="1" applyAlignment="1">
      <alignment horizontal="center" vertical="center"/>
    </xf>
    <xf numFmtId="165" fontId="6" fillId="0" borderId="41" xfId="0" applyNumberFormat="1" applyFont="1" applyFill="1" applyBorder="1" applyAlignment="1">
      <alignment horizontal="center" vertical="center"/>
    </xf>
    <xf numFmtId="165" fontId="6" fillId="0" borderId="37" xfId="0" applyNumberFormat="1" applyFont="1" applyFill="1" applyBorder="1" applyAlignment="1">
      <alignment horizontal="center" vertical="center"/>
    </xf>
    <xf numFmtId="165" fontId="6" fillId="0" borderId="34" xfId="0" applyNumberFormat="1" applyFont="1" applyFill="1" applyBorder="1" applyAlignment="1">
      <alignment horizontal="center" vertical="center"/>
    </xf>
    <xf numFmtId="1" fontId="6" fillId="0" borderId="41" xfId="0" applyNumberFormat="1" applyFont="1" applyFill="1" applyBorder="1" applyAlignment="1">
      <alignment horizontal="center" vertical="center"/>
    </xf>
    <xf numFmtId="1" fontId="6" fillId="0" borderId="37" xfId="0" applyNumberFormat="1" applyFont="1" applyFill="1" applyBorder="1" applyAlignment="1">
      <alignment horizontal="center" vertical="center"/>
    </xf>
    <xf numFmtId="1" fontId="6" fillId="0" borderId="34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59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6" fillId="26" borderId="32" xfId="37" applyFont="1" applyFill="1" applyBorder="1" applyAlignment="1">
      <alignment horizontal="left" vertical="center" wrapText="1"/>
    </xf>
    <xf numFmtId="0" fontId="6" fillId="26" borderId="11" xfId="37" applyFont="1" applyFill="1" applyBorder="1" applyAlignment="1">
      <alignment horizontal="left" vertical="center" wrapText="1"/>
    </xf>
    <xf numFmtId="0" fontId="6" fillId="26" borderId="69" xfId="37" applyFont="1" applyFill="1" applyBorder="1" applyAlignment="1">
      <alignment horizontal="left" vertical="center" wrapText="1"/>
    </xf>
    <xf numFmtId="1" fontId="4" fillId="26" borderId="21" xfId="0" applyNumberFormat="1" applyFont="1" applyFill="1" applyBorder="1" applyAlignment="1">
      <alignment horizontal="center" vertical="center" wrapText="1"/>
    </xf>
    <xf numFmtId="1" fontId="4" fillId="26" borderId="31" xfId="0" applyNumberFormat="1" applyFont="1" applyFill="1" applyBorder="1" applyAlignment="1">
      <alignment horizontal="center" vertical="center" wrapText="1"/>
    </xf>
    <xf numFmtId="0" fontId="4" fillId="26" borderId="20" xfId="0" applyFont="1" applyFill="1" applyBorder="1" applyAlignment="1">
      <alignment horizontal="center" vertical="center" wrapText="1"/>
    </xf>
    <xf numFmtId="0" fontId="4" fillId="26" borderId="30" xfId="0" applyFont="1" applyFill="1" applyBorder="1" applyAlignment="1">
      <alignment horizontal="center" vertical="center" wrapText="1"/>
    </xf>
    <xf numFmtId="168" fontId="5" fillId="26" borderId="107" xfId="0" applyNumberFormat="1" applyFont="1" applyFill="1" applyBorder="1" applyAlignment="1" applyProtection="1">
      <alignment horizontal="center" vertical="center"/>
    </xf>
    <xf numFmtId="168" fontId="5" fillId="26" borderId="78" xfId="0" applyNumberFormat="1" applyFont="1" applyFill="1" applyBorder="1" applyAlignment="1" applyProtection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 wrapText="1"/>
    </xf>
    <xf numFmtId="1" fontId="4" fillId="26" borderId="29" xfId="0" applyNumberFormat="1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>
      <alignment horizontal="center" vertical="center" wrapText="1"/>
    </xf>
    <xf numFmtId="1" fontId="6" fillId="0" borderId="72" xfId="0" applyNumberFormat="1" applyFont="1" applyFill="1" applyBorder="1" applyAlignment="1">
      <alignment horizontal="center" vertical="center" wrapText="1"/>
    </xf>
    <xf numFmtId="1" fontId="6" fillId="0" borderId="25" xfId="0" applyNumberFormat="1" applyFont="1" applyFill="1" applyBorder="1" applyAlignment="1">
      <alignment horizontal="center" vertical="center" wrapText="1"/>
    </xf>
    <xf numFmtId="1" fontId="6" fillId="0" borderId="30" xfId="0" applyNumberFormat="1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center" vertical="center" wrapText="1"/>
    </xf>
    <xf numFmtId="1" fontId="6" fillId="0" borderId="70" xfId="0" applyNumberFormat="1" applyFont="1" applyFill="1" applyBorder="1" applyAlignment="1">
      <alignment horizontal="center" vertical="center" wrapText="1"/>
    </xf>
    <xf numFmtId="1" fontId="6" fillId="0" borderId="22" xfId="0" applyNumberFormat="1" applyFont="1" applyFill="1" applyBorder="1" applyAlignment="1">
      <alignment horizontal="center" vertical="center" wrapText="1"/>
    </xf>
    <xf numFmtId="1" fontId="6" fillId="0" borderId="27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Fill="1" applyBorder="1" applyAlignment="1" applyProtection="1">
      <alignment horizontal="left" vertical="center"/>
    </xf>
    <xf numFmtId="49" fontId="4" fillId="0" borderId="123" xfId="0" applyNumberFormat="1" applyFont="1" applyFill="1" applyBorder="1" applyAlignment="1" applyProtection="1">
      <alignment horizontal="left" vertical="center"/>
    </xf>
    <xf numFmtId="49" fontId="4" fillId="0" borderId="49" xfId="0" applyNumberFormat="1" applyFont="1" applyFill="1" applyBorder="1" applyAlignment="1" applyProtection="1">
      <alignment horizontal="left" vertical="center"/>
    </xf>
    <xf numFmtId="49" fontId="4" fillId="0" borderId="58" xfId="0" applyNumberFormat="1" applyFont="1" applyFill="1" applyBorder="1" applyAlignment="1" applyProtection="1">
      <alignment horizontal="left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168" fontId="6" fillId="0" borderId="107" xfId="0" applyNumberFormat="1" applyFont="1" applyFill="1" applyBorder="1" applyAlignment="1" applyProtection="1">
      <alignment horizontal="center" vertical="center"/>
    </xf>
    <xf numFmtId="168" fontId="6" fillId="0" borderId="0" xfId="0" applyNumberFormat="1" applyFont="1" applyFill="1" applyBorder="1" applyAlignment="1" applyProtection="1">
      <alignment horizontal="center" vertical="center"/>
    </xf>
    <xf numFmtId="168" fontId="6" fillId="0" borderId="78" xfId="0" applyNumberFormat="1" applyFont="1" applyFill="1" applyBorder="1" applyAlignment="1" applyProtection="1">
      <alignment horizontal="center" vertical="center"/>
    </xf>
    <xf numFmtId="1" fontId="6" fillId="0" borderId="21" xfId="0" applyNumberFormat="1" applyFont="1" applyFill="1" applyBorder="1" applyAlignment="1">
      <alignment horizontal="center" vertical="center" wrapText="1"/>
    </xf>
    <xf numFmtId="1" fontId="6" fillId="0" borderId="88" xfId="0" applyNumberFormat="1" applyFont="1" applyFill="1" applyBorder="1" applyAlignment="1">
      <alignment horizontal="center" vertical="center" wrapText="1"/>
    </xf>
    <xf numFmtId="1" fontId="6" fillId="0" borderId="26" xfId="0" applyNumberFormat="1" applyFont="1" applyFill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1" fontId="6" fillId="0" borderId="57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" fontId="6" fillId="0" borderId="24" xfId="0" applyNumberFormat="1" applyFont="1" applyFill="1" applyBorder="1" applyAlignment="1">
      <alignment horizontal="center" vertical="center" wrapText="1"/>
    </xf>
    <xf numFmtId="1" fontId="6" fillId="0" borderId="56" xfId="0" applyNumberFormat="1" applyFont="1" applyFill="1" applyBorder="1" applyAlignment="1">
      <alignment horizontal="center" vertical="center" wrapText="1"/>
    </xf>
    <xf numFmtId="1" fontId="6" fillId="0" borderId="29" xfId="0" applyNumberFormat="1" applyFont="1" applyFill="1" applyBorder="1" applyAlignment="1">
      <alignment horizontal="center" vertical="center" wrapText="1"/>
    </xf>
    <xf numFmtId="1" fontId="6" fillId="0" borderId="50" xfId="0" applyNumberFormat="1" applyFont="1" applyFill="1" applyBorder="1" applyAlignment="1">
      <alignment horizontal="center" vertical="center" wrapText="1"/>
    </xf>
    <xf numFmtId="1" fontId="6" fillId="0" borderId="54" xfId="0" applyNumberFormat="1" applyFont="1" applyFill="1" applyBorder="1" applyAlignment="1">
      <alignment horizontal="center" vertical="center" wrapText="1"/>
    </xf>
    <xf numFmtId="1" fontId="6" fillId="0" borderId="89" xfId="0" applyNumberFormat="1" applyFont="1" applyFill="1" applyBorder="1" applyAlignment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left" vertical="center"/>
    </xf>
    <xf numFmtId="0" fontId="6" fillId="0" borderId="50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49" fontId="4" fillId="26" borderId="48" xfId="0" applyNumberFormat="1" applyFont="1" applyFill="1" applyBorder="1" applyAlignment="1" applyProtection="1">
      <alignment horizontal="left" vertical="center"/>
    </xf>
    <xf numFmtId="49" fontId="4" fillId="26" borderId="58" xfId="0" applyNumberFormat="1" applyFont="1" applyFill="1" applyBorder="1" applyAlignment="1" applyProtection="1">
      <alignment horizontal="left" vertical="center"/>
    </xf>
    <xf numFmtId="0" fontId="4" fillId="26" borderId="17" xfId="0" applyFont="1" applyFill="1" applyBorder="1" applyAlignment="1">
      <alignment horizontal="center" vertical="center" wrapText="1"/>
    </xf>
    <xf numFmtId="0" fontId="4" fillId="26" borderId="27" xfId="0" applyFont="1" applyFill="1" applyBorder="1" applyAlignment="1">
      <alignment horizontal="center" vertical="center" wrapText="1"/>
    </xf>
    <xf numFmtId="0" fontId="4" fillId="26" borderId="18" xfId="0" applyFont="1" applyFill="1" applyBorder="1" applyAlignment="1">
      <alignment horizontal="center" vertical="center" wrapText="1"/>
    </xf>
    <xf numFmtId="0" fontId="4" fillId="26" borderId="28" xfId="0" applyFont="1" applyFill="1" applyBorder="1" applyAlignment="1">
      <alignment horizontal="center" vertical="center" wrapText="1"/>
    </xf>
    <xf numFmtId="49" fontId="6" fillId="0" borderId="44" xfId="37" applyNumberFormat="1" applyFont="1" applyFill="1" applyBorder="1" applyAlignment="1">
      <alignment vertical="center" wrapText="1"/>
    </xf>
    <xf numFmtId="0" fontId="7" fillId="0" borderId="59" xfId="37" applyNumberFormat="1" applyFont="1" applyFill="1" applyBorder="1" applyAlignment="1">
      <alignment horizontal="center" vertical="center"/>
    </xf>
    <xf numFmtId="49" fontId="7" fillId="0" borderId="34" xfId="37" applyNumberFormat="1" applyFont="1" applyFill="1" applyBorder="1" applyAlignment="1">
      <alignment horizontal="center" vertical="center"/>
    </xf>
    <xf numFmtId="0" fontId="6" fillId="0" borderId="36" xfId="37" applyFont="1" applyFill="1" applyBorder="1" applyAlignment="1">
      <alignment horizontal="center" vertical="center" wrapText="1"/>
    </xf>
    <xf numFmtId="165" fontId="6" fillId="0" borderId="37" xfId="37" applyNumberFormat="1" applyFont="1" applyFill="1" applyBorder="1" applyAlignment="1">
      <alignment horizontal="center" vertical="center" wrapText="1"/>
    </xf>
    <xf numFmtId="165" fontId="6" fillId="0" borderId="39" xfId="37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362857</xdr:colOff>
      <xdr:row>118</xdr:row>
      <xdr:rowOff>87084</xdr:rowOff>
    </xdr:from>
    <xdr:to>
      <xdr:col>5</xdr:col>
      <xdr:colOff>275589</xdr:colOff>
      <xdr:row>120</xdr:row>
      <xdr:rowOff>150402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E22291E-4764-4337-984C-36B9151F0A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577" y="20722044"/>
          <a:ext cx="827132" cy="459559"/>
        </a:xfrm>
        <a:prstGeom prst="rect">
          <a:avLst/>
        </a:prstGeom>
      </xdr:spPr>
    </xdr:pic>
    <xdr:clientData/>
  </xdr:twoCellAnchor>
  <xdr:twoCellAnchor editAs="oneCell">
    <xdr:from>
      <xdr:col>4</xdr:col>
      <xdr:colOff>65313</xdr:colOff>
      <xdr:row>116</xdr:row>
      <xdr:rowOff>36286</xdr:rowOff>
    </xdr:from>
    <xdr:to>
      <xdr:col>5</xdr:col>
      <xdr:colOff>435246</xdr:colOff>
      <xdr:row>118</xdr:row>
      <xdr:rowOff>99604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D35CD9-5726-40CE-8DE3-4BB367C3E0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0373" y="20290246"/>
          <a:ext cx="827133" cy="459558"/>
        </a:xfrm>
        <a:prstGeom prst="rect">
          <a:avLst/>
        </a:prstGeom>
      </xdr:spPr>
    </xdr:pic>
    <xdr:clientData/>
  </xdr:twoCellAnchor>
  <xdr:twoCellAnchor editAs="oneCell">
    <xdr:from>
      <xdr:col>3</xdr:col>
      <xdr:colOff>362857</xdr:colOff>
      <xdr:row>118</xdr:row>
      <xdr:rowOff>87084</xdr:rowOff>
    </xdr:from>
    <xdr:to>
      <xdr:col>5</xdr:col>
      <xdr:colOff>275589</xdr:colOff>
      <xdr:row>120</xdr:row>
      <xdr:rowOff>135889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4EF07DE-10DA-4205-ACFA-91CE485CE2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577" y="20722044"/>
          <a:ext cx="827132" cy="459559"/>
        </a:xfrm>
        <a:prstGeom prst="rect">
          <a:avLst/>
        </a:prstGeom>
      </xdr:spPr>
    </xdr:pic>
    <xdr:clientData/>
  </xdr:twoCellAnchor>
  <xdr:twoCellAnchor editAs="oneCell">
    <xdr:from>
      <xdr:col>4</xdr:col>
      <xdr:colOff>65313</xdr:colOff>
      <xdr:row>116</xdr:row>
      <xdr:rowOff>36286</xdr:rowOff>
    </xdr:from>
    <xdr:to>
      <xdr:col>5</xdr:col>
      <xdr:colOff>435246</xdr:colOff>
      <xdr:row>118</xdr:row>
      <xdr:rowOff>85089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6F5E7FA-06F0-4825-B75D-AB6267FE82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0373" y="20290246"/>
          <a:ext cx="827133" cy="459558"/>
        </a:xfrm>
        <a:prstGeom prst="rect">
          <a:avLst/>
        </a:prstGeom>
      </xdr:spPr>
    </xdr:pic>
    <xdr:clientData/>
  </xdr:twoCellAnchor>
  <xdr:twoCellAnchor>
    <xdr:from>
      <xdr:col>4</xdr:col>
      <xdr:colOff>14515</xdr:colOff>
      <xdr:row>113</xdr:row>
      <xdr:rowOff>188686</xdr:rowOff>
    </xdr:from>
    <xdr:to>
      <xdr:col>6</xdr:col>
      <xdr:colOff>115752</xdr:colOff>
      <xdr:row>117</xdr:row>
      <xdr:rowOff>8346</xdr:rowOff>
    </xdr:to>
    <xdr:pic>
      <xdr:nvPicPr>
        <xdr:cNvPr id="6" name="Рисунок 1">
          <a:extLst>
            <a:ext uri="{FF2B5EF4-FFF2-40B4-BE49-F238E27FC236}">
              <a16:creationId xmlns:a16="http://schemas.microsoft.com/office/drawing/2014/main" id="{630EBA76-B871-440A-8DE1-D90247644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914" r="7329" b="1582"/>
        <a:stretch>
          <a:fillRect/>
        </a:stretch>
      </xdr:blipFill>
      <xdr:spPr bwMode="auto">
        <a:xfrm>
          <a:off x="6727372" y="22460857"/>
          <a:ext cx="1015637" cy="588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4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141" customWidth="1"/>
    <col min="2" max="53" width="5.6640625" style="141" customWidth="1"/>
    <col min="54" max="54" width="2.88671875" style="141" customWidth="1"/>
    <col min="55" max="55" width="1.109375" style="141" hidden="1" customWidth="1"/>
    <col min="56" max="57" width="3.33203125" style="141" hidden="1" customWidth="1"/>
    <col min="58" max="16384" width="3.33203125" style="141"/>
  </cols>
  <sheetData>
    <row r="1" spans="1:57" ht="30" x14ac:dyDescent="0.5">
      <c r="A1" s="664" t="s">
        <v>87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5" t="s">
        <v>86</v>
      </c>
      <c r="Q1" s="665"/>
      <c r="R1" s="665"/>
      <c r="S1" s="665"/>
      <c r="T1" s="665"/>
      <c r="U1" s="665"/>
      <c r="V1" s="665"/>
      <c r="W1" s="665"/>
      <c r="X1" s="665"/>
      <c r="Y1" s="665"/>
      <c r="Z1" s="665"/>
      <c r="AA1" s="665"/>
      <c r="AB1" s="665"/>
      <c r="AC1" s="665"/>
      <c r="AD1" s="665"/>
      <c r="AE1" s="665"/>
      <c r="AF1" s="665"/>
      <c r="AG1" s="665"/>
      <c r="AH1" s="665"/>
      <c r="AI1" s="665"/>
      <c r="AJ1" s="665"/>
      <c r="AK1" s="665"/>
      <c r="AL1" s="665"/>
      <c r="AM1" s="665"/>
      <c r="AN1" s="152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</row>
    <row r="2" spans="1:57" ht="30" x14ac:dyDescent="0.5">
      <c r="A2" s="664" t="s">
        <v>89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</row>
    <row r="3" spans="1:57" ht="30.6" x14ac:dyDescent="0.55000000000000004">
      <c r="A3" s="664" t="s">
        <v>118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6" t="s">
        <v>88</v>
      </c>
      <c r="Q3" s="666"/>
      <c r="R3" s="666"/>
      <c r="S3" s="666"/>
      <c r="T3" s="666"/>
      <c r="U3" s="666"/>
      <c r="V3" s="666"/>
      <c r="W3" s="666"/>
      <c r="X3" s="666"/>
      <c r="Y3" s="666"/>
      <c r="Z3" s="666"/>
      <c r="AA3" s="666"/>
      <c r="AB3" s="666"/>
      <c r="AC3" s="666"/>
      <c r="AD3" s="666"/>
      <c r="AE3" s="666"/>
      <c r="AF3" s="666"/>
      <c r="AG3" s="666"/>
      <c r="AH3" s="666"/>
      <c r="AI3" s="666"/>
      <c r="AJ3" s="666"/>
      <c r="AK3" s="666"/>
      <c r="AL3" s="666"/>
      <c r="AM3" s="666"/>
      <c r="AN3" s="679" t="s">
        <v>341</v>
      </c>
      <c r="AO3" s="679"/>
      <c r="AP3" s="679"/>
      <c r="AQ3" s="679"/>
      <c r="AR3" s="679"/>
      <c r="AS3" s="679"/>
      <c r="AT3" s="679"/>
      <c r="AU3" s="679"/>
      <c r="AV3" s="679"/>
      <c r="AW3" s="679"/>
      <c r="AX3" s="679"/>
      <c r="AY3" s="679"/>
      <c r="AZ3" s="679"/>
      <c r="BA3" s="679"/>
    </row>
    <row r="4" spans="1:57" ht="30.6" x14ac:dyDescent="0.55000000000000004">
      <c r="A4" s="680" t="s">
        <v>119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679"/>
      <c r="AO4" s="679"/>
      <c r="AP4" s="679"/>
      <c r="AQ4" s="679"/>
      <c r="AR4" s="679"/>
      <c r="AS4" s="679"/>
      <c r="AT4" s="679"/>
      <c r="AU4" s="679"/>
      <c r="AV4" s="679"/>
      <c r="AW4" s="679"/>
      <c r="AX4" s="679"/>
      <c r="AY4" s="679"/>
      <c r="AZ4" s="679"/>
      <c r="BA4" s="679"/>
    </row>
    <row r="5" spans="1:57" ht="28.2" x14ac:dyDescent="0.5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681" t="s">
        <v>90</v>
      </c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</row>
    <row r="6" spans="1:57" ht="28.2" x14ac:dyDescent="0.5">
      <c r="A6" s="664" t="s">
        <v>120</v>
      </c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M6" s="664"/>
      <c r="N6" s="664"/>
      <c r="O6" s="664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683"/>
      <c r="AP6" s="683"/>
      <c r="AQ6" s="683"/>
      <c r="AR6" s="683"/>
      <c r="AS6" s="683"/>
      <c r="AT6" s="683"/>
      <c r="AU6" s="683"/>
      <c r="AV6" s="683"/>
      <c r="AW6" s="683"/>
      <c r="AX6" s="683"/>
      <c r="AY6" s="683"/>
      <c r="AZ6" s="683"/>
      <c r="BA6" s="683"/>
    </row>
    <row r="7" spans="1:57" ht="27.75" customHeight="1" x14ac:dyDescent="0.5">
      <c r="A7" s="664" t="s">
        <v>269</v>
      </c>
      <c r="B7" s="664"/>
      <c r="C7" s="664"/>
      <c r="D7" s="664"/>
      <c r="E7" s="664"/>
      <c r="F7" s="664"/>
      <c r="G7" s="664"/>
      <c r="H7" s="664"/>
      <c r="I7" s="664"/>
      <c r="J7" s="664"/>
      <c r="K7" s="664"/>
      <c r="L7" s="664"/>
      <c r="M7" s="664"/>
      <c r="N7" s="664"/>
      <c r="O7" s="664"/>
      <c r="P7" s="705" t="s">
        <v>121</v>
      </c>
      <c r="Q7" s="705"/>
      <c r="R7" s="705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  <c r="AF7" s="705"/>
      <c r="AG7" s="705"/>
      <c r="AH7" s="705"/>
      <c r="AI7" s="705"/>
      <c r="AJ7" s="705"/>
      <c r="AK7" s="705"/>
      <c r="AL7" s="705"/>
      <c r="AM7" s="705"/>
      <c r="AN7" s="706" t="s">
        <v>151</v>
      </c>
      <c r="AO7" s="707"/>
      <c r="AP7" s="707"/>
      <c r="AQ7" s="707"/>
      <c r="AR7" s="707"/>
      <c r="AS7" s="707"/>
      <c r="AT7" s="707"/>
      <c r="AU7" s="707"/>
      <c r="AV7" s="707"/>
      <c r="AW7" s="707"/>
      <c r="AX7" s="707"/>
      <c r="AY7" s="707"/>
      <c r="AZ7" s="707"/>
      <c r="BA7" s="707"/>
    </row>
    <row r="8" spans="1:57" ht="26.25" customHeight="1" x14ac:dyDescent="0.4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705" t="s">
        <v>265</v>
      </c>
      <c r="Q8" s="705"/>
      <c r="R8" s="705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05"/>
      <c r="AE8" s="705"/>
      <c r="AF8" s="705"/>
      <c r="AG8" s="705"/>
      <c r="AH8" s="705"/>
      <c r="AI8" s="705"/>
      <c r="AJ8" s="705"/>
      <c r="AK8" s="705"/>
      <c r="AL8" s="705"/>
      <c r="AM8" s="705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</row>
    <row r="9" spans="1:57" ht="26.25" customHeight="1" x14ac:dyDescent="0.4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705" t="s">
        <v>266</v>
      </c>
      <c r="Q9" s="705"/>
      <c r="R9" s="705"/>
      <c r="S9" s="705"/>
      <c r="T9" s="705"/>
      <c r="U9" s="705"/>
      <c r="V9" s="705"/>
      <c r="W9" s="705"/>
      <c r="X9" s="705"/>
      <c r="Y9" s="705"/>
      <c r="Z9" s="705"/>
      <c r="AA9" s="705"/>
      <c r="AB9" s="705"/>
      <c r="AC9" s="705"/>
      <c r="AD9" s="705"/>
      <c r="AE9" s="705"/>
      <c r="AF9" s="705"/>
      <c r="AG9" s="705"/>
      <c r="AH9" s="705"/>
      <c r="AI9" s="705"/>
      <c r="AJ9" s="705"/>
      <c r="AK9" s="705"/>
      <c r="AL9" s="705"/>
      <c r="AM9" s="705"/>
      <c r="AN9" s="728" t="s">
        <v>330</v>
      </c>
      <c r="AO9" s="728"/>
      <c r="AP9" s="728"/>
      <c r="AQ9" s="728"/>
      <c r="AR9" s="728"/>
      <c r="AS9" s="728"/>
      <c r="AT9" s="728"/>
      <c r="AU9" s="728"/>
      <c r="AV9" s="728"/>
      <c r="AW9" s="728"/>
      <c r="AX9" s="728"/>
      <c r="AY9" s="728"/>
      <c r="AZ9" s="728"/>
      <c r="BA9" s="728"/>
    </row>
    <row r="10" spans="1:57" ht="25.5" customHeight="1" x14ac:dyDescent="0.4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671" t="s">
        <v>122</v>
      </c>
      <c r="Q10" s="672"/>
      <c r="R10" s="672"/>
      <c r="S10" s="672"/>
      <c r="T10" s="672"/>
      <c r="U10" s="672"/>
      <c r="V10" s="672"/>
      <c r="W10" s="672"/>
      <c r="X10" s="672"/>
      <c r="Y10" s="672"/>
      <c r="Z10" s="672"/>
      <c r="AA10" s="672"/>
      <c r="AB10" s="672"/>
      <c r="AC10" s="672"/>
      <c r="AD10" s="672"/>
      <c r="AE10" s="672"/>
      <c r="AF10" s="672"/>
      <c r="AG10" s="672"/>
      <c r="AH10" s="672"/>
      <c r="AI10" s="672"/>
      <c r="AJ10" s="672"/>
      <c r="AK10" s="672"/>
      <c r="AL10" s="673"/>
      <c r="AM10" s="673"/>
      <c r="AN10" s="728"/>
      <c r="AO10" s="728"/>
      <c r="AP10" s="728"/>
      <c r="AQ10" s="728"/>
      <c r="AR10" s="728"/>
      <c r="AS10" s="728"/>
      <c r="AT10" s="728"/>
      <c r="AU10" s="728"/>
      <c r="AV10" s="728"/>
      <c r="AW10" s="728"/>
      <c r="AX10" s="728"/>
      <c r="AY10" s="728"/>
      <c r="AZ10" s="728"/>
      <c r="BA10" s="728"/>
    </row>
    <row r="11" spans="1:57" ht="25.2" x14ac:dyDescent="0.4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674" t="s">
        <v>373</v>
      </c>
      <c r="Q11" s="674"/>
      <c r="R11" s="674"/>
      <c r="S11" s="674"/>
      <c r="T11" s="674"/>
      <c r="U11" s="674"/>
      <c r="V11" s="674"/>
      <c r="W11" s="674"/>
      <c r="X11" s="674"/>
      <c r="Y11" s="674"/>
      <c r="Z11" s="674"/>
      <c r="AA11" s="674"/>
      <c r="AB11" s="674"/>
      <c r="AC11" s="674"/>
      <c r="AD11" s="674"/>
      <c r="AE11" s="674"/>
      <c r="AF11" s="674"/>
      <c r="AG11" s="674"/>
      <c r="AH11" s="674"/>
      <c r="AI11" s="674"/>
      <c r="AJ11" s="674"/>
      <c r="AK11" s="674"/>
      <c r="AL11" s="674"/>
      <c r="AM11" s="674"/>
      <c r="AN11" s="728"/>
      <c r="AO11" s="728"/>
      <c r="AP11" s="728"/>
      <c r="AQ11" s="728"/>
      <c r="AR11" s="728"/>
      <c r="AS11" s="728"/>
      <c r="AT11" s="728"/>
      <c r="AU11" s="728"/>
      <c r="AV11" s="728"/>
      <c r="AW11" s="728"/>
      <c r="AX11" s="728"/>
      <c r="AY11" s="728"/>
      <c r="AZ11" s="728"/>
      <c r="BA11" s="728"/>
    </row>
    <row r="12" spans="1:57" ht="25.2" x14ac:dyDescent="0.4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</row>
    <row r="13" spans="1:57" ht="25.2" x14ac:dyDescent="0.4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</row>
    <row r="14" spans="1:57" ht="25.2" x14ac:dyDescent="0.4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</row>
    <row r="15" spans="1:57" s="142" customFormat="1" ht="31.5" customHeight="1" thickBot="1" x14ac:dyDescent="0.4">
      <c r="A15" s="667" t="s">
        <v>125</v>
      </c>
      <c r="B15" s="667"/>
      <c r="C15" s="667"/>
      <c r="D15" s="667"/>
      <c r="E15" s="667"/>
      <c r="F15" s="667"/>
      <c r="G15" s="667"/>
      <c r="H15" s="667"/>
      <c r="I15" s="667"/>
      <c r="J15" s="667"/>
      <c r="K15" s="667"/>
      <c r="L15" s="667"/>
      <c r="M15" s="667"/>
      <c r="N15" s="667"/>
      <c r="O15" s="667"/>
      <c r="P15" s="667"/>
      <c r="Q15" s="667"/>
      <c r="R15" s="667"/>
      <c r="S15" s="667"/>
      <c r="T15" s="667"/>
      <c r="U15" s="667"/>
      <c r="V15" s="667"/>
      <c r="W15" s="667"/>
      <c r="X15" s="667"/>
      <c r="Y15" s="667"/>
      <c r="Z15" s="667"/>
      <c r="AA15" s="667"/>
      <c r="AB15" s="667"/>
      <c r="AC15" s="667"/>
      <c r="AD15" s="667"/>
      <c r="AE15" s="667"/>
      <c r="AF15" s="667"/>
      <c r="AG15" s="667"/>
      <c r="AH15" s="667"/>
      <c r="AI15" s="667"/>
      <c r="AJ15" s="667"/>
      <c r="AK15" s="667"/>
      <c r="AL15" s="667"/>
      <c r="AM15" s="667"/>
      <c r="AN15" s="667"/>
      <c r="AO15" s="667"/>
      <c r="AP15" s="667"/>
      <c r="AQ15" s="667"/>
      <c r="AR15" s="667"/>
      <c r="AS15" s="667"/>
      <c r="AT15" s="667"/>
      <c r="AU15" s="667"/>
      <c r="AV15" s="667"/>
      <c r="AW15" s="667"/>
      <c r="AX15" s="667"/>
      <c r="AY15" s="667"/>
      <c r="AZ15" s="667"/>
      <c r="BA15" s="667"/>
      <c r="BB15" s="143"/>
      <c r="BC15" s="143"/>
      <c r="BD15" s="143"/>
      <c r="BE15" s="143"/>
    </row>
    <row r="16" spans="1:57" s="142" customFormat="1" ht="31.5" customHeight="1" thickBot="1" x14ac:dyDescent="0.4">
      <c r="A16" s="720" t="s">
        <v>91</v>
      </c>
      <c r="B16" s="722" t="s">
        <v>92</v>
      </c>
      <c r="C16" s="723"/>
      <c r="D16" s="723"/>
      <c r="E16" s="724"/>
      <c r="F16" s="686" t="s">
        <v>93</v>
      </c>
      <c r="G16" s="687"/>
      <c r="H16" s="687"/>
      <c r="I16" s="687"/>
      <c r="J16" s="688"/>
      <c r="K16" s="684" t="s">
        <v>94</v>
      </c>
      <c r="L16" s="684"/>
      <c r="M16" s="684"/>
      <c r="N16" s="685"/>
      <c r="O16" s="684" t="s">
        <v>95</v>
      </c>
      <c r="P16" s="684"/>
      <c r="Q16" s="684"/>
      <c r="R16" s="685"/>
      <c r="S16" s="686" t="s">
        <v>96</v>
      </c>
      <c r="T16" s="687"/>
      <c r="U16" s="687"/>
      <c r="V16" s="687"/>
      <c r="W16" s="688"/>
      <c r="X16" s="687" t="s">
        <v>97</v>
      </c>
      <c r="Y16" s="687"/>
      <c r="Z16" s="687"/>
      <c r="AA16" s="688"/>
      <c r="AB16" s="686" t="s">
        <v>98</v>
      </c>
      <c r="AC16" s="687"/>
      <c r="AD16" s="687"/>
      <c r="AE16" s="688"/>
      <c r="AF16" s="689" t="s">
        <v>99</v>
      </c>
      <c r="AG16" s="689"/>
      <c r="AH16" s="689"/>
      <c r="AI16" s="689"/>
      <c r="AJ16" s="686" t="s">
        <v>100</v>
      </c>
      <c r="AK16" s="687"/>
      <c r="AL16" s="687"/>
      <c r="AM16" s="687"/>
      <c r="AN16" s="688"/>
      <c r="AO16" s="690" t="s">
        <v>101</v>
      </c>
      <c r="AP16" s="691"/>
      <c r="AQ16" s="691"/>
      <c r="AR16" s="692"/>
      <c r="AS16" s="687" t="s">
        <v>102</v>
      </c>
      <c r="AT16" s="687"/>
      <c r="AU16" s="687"/>
      <c r="AV16" s="687"/>
      <c r="AW16" s="688"/>
      <c r="AX16" s="693" t="s">
        <v>103</v>
      </c>
      <c r="AY16" s="694"/>
      <c r="AZ16" s="694"/>
      <c r="BA16" s="695"/>
      <c r="BB16" s="143"/>
      <c r="BC16" s="143"/>
      <c r="BD16" s="143"/>
      <c r="BE16" s="143"/>
    </row>
    <row r="17" spans="1:57" s="142" customFormat="1" ht="31.5" customHeight="1" thickBot="1" x14ac:dyDescent="0.4">
      <c r="A17" s="721"/>
      <c r="B17" s="387">
        <v>1</v>
      </c>
      <c r="C17" s="388">
        <v>2</v>
      </c>
      <c r="D17" s="388">
        <v>3</v>
      </c>
      <c r="E17" s="389">
        <v>4</v>
      </c>
      <c r="F17" s="387">
        <v>5</v>
      </c>
      <c r="G17" s="388">
        <v>6</v>
      </c>
      <c r="H17" s="388">
        <v>7</v>
      </c>
      <c r="I17" s="390">
        <v>8</v>
      </c>
      <c r="J17" s="391">
        <v>9</v>
      </c>
      <c r="K17" s="406">
        <v>10</v>
      </c>
      <c r="L17" s="393">
        <v>11</v>
      </c>
      <c r="M17" s="393">
        <v>12</v>
      </c>
      <c r="N17" s="394">
        <v>13</v>
      </c>
      <c r="O17" s="395">
        <v>14</v>
      </c>
      <c r="P17" s="396">
        <v>15</v>
      </c>
      <c r="Q17" s="397">
        <v>16</v>
      </c>
      <c r="R17" s="398">
        <v>17</v>
      </c>
      <c r="S17" s="392">
        <v>18</v>
      </c>
      <c r="T17" s="393">
        <v>19</v>
      </c>
      <c r="U17" s="393">
        <v>20</v>
      </c>
      <c r="V17" s="393">
        <v>21</v>
      </c>
      <c r="W17" s="394">
        <v>22</v>
      </c>
      <c r="X17" s="401">
        <v>23</v>
      </c>
      <c r="Y17" s="388">
        <v>24</v>
      </c>
      <c r="Z17" s="388">
        <v>25</v>
      </c>
      <c r="AA17" s="389">
        <v>26</v>
      </c>
      <c r="AB17" s="387">
        <v>27</v>
      </c>
      <c r="AC17" s="388">
        <v>28</v>
      </c>
      <c r="AD17" s="388">
        <v>29</v>
      </c>
      <c r="AE17" s="389">
        <v>30</v>
      </c>
      <c r="AF17" s="396">
        <v>31</v>
      </c>
      <c r="AG17" s="397">
        <v>32</v>
      </c>
      <c r="AH17" s="397">
        <v>33</v>
      </c>
      <c r="AI17" s="398">
        <v>34</v>
      </c>
      <c r="AJ17" s="387">
        <v>35</v>
      </c>
      <c r="AK17" s="388">
        <v>36</v>
      </c>
      <c r="AL17" s="388">
        <v>37</v>
      </c>
      <c r="AM17" s="388">
        <v>38</v>
      </c>
      <c r="AN17" s="389">
        <v>39</v>
      </c>
      <c r="AO17" s="399">
        <v>40</v>
      </c>
      <c r="AP17" s="397">
        <v>41</v>
      </c>
      <c r="AQ17" s="397">
        <v>42</v>
      </c>
      <c r="AR17" s="400">
        <v>43</v>
      </c>
      <c r="AS17" s="401">
        <v>44</v>
      </c>
      <c r="AT17" s="388">
        <v>45</v>
      </c>
      <c r="AU17" s="388">
        <v>46</v>
      </c>
      <c r="AV17" s="388">
        <v>47</v>
      </c>
      <c r="AW17" s="389">
        <v>48</v>
      </c>
      <c r="AX17" s="402">
        <v>49</v>
      </c>
      <c r="AY17" s="403">
        <v>50</v>
      </c>
      <c r="AZ17" s="403">
        <v>51</v>
      </c>
      <c r="BA17" s="404">
        <v>52</v>
      </c>
      <c r="BB17" s="143"/>
      <c r="BC17" s="143"/>
      <c r="BD17" s="143"/>
      <c r="BE17" s="143"/>
    </row>
    <row r="18" spans="1:57" s="142" customFormat="1" ht="31.5" customHeight="1" x14ac:dyDescent="0.35">
      <c r="A18" s="382">
        <v>1</v>
      </c>
      <c r="B18" s="170" t="s">
        <v>106</v>
      </c>
      <c r="C18" s="171" t="s">
        <v>106</v>
      </c>
      <c r="D18" s="171" t="s">
        <v>106</v>
      </c>
      <c r="E18" s="172" t="s">
        <v>106</v>
      </c>
      <c r="F18" s="170" t="s">
        <v>106</v>
      </c>
      <c r="G18" s="171" t="s">
        <v>106</v>
      </c>
      <c r="H18" s="171" t="s">
        <v>106</v>
      </c>
      <c r="I18" s="405" t="s">
        <v>106</v>
      </c>
      <c r="J18" s="407" t="s">
        <v>106</v>
      </c>
      <c r="K18" s="173" t="s">
        <v>106</v>
      </c>
      <c r="L18" s="171" t="s">
        <v>106</v>
      </c>
      <c r="M18" s="171" t="s">
        <v>106</v>
      </c>
      <c r="N18" s="172" t="s">
        <v>106</v>
      </c>
      <c r="O18" s="173" t="s">
        <v>106</v>
      </c>
      <c r="P18" s="171" t="s">
        <v>106</v>
      </c>
      <c r="Q18" s="174" t="s">
        <v>197</v>
      </c>
      <c r="R18" s="175" t="s">
        <v>104</v>
      </c>
      <c r="S18" s="176" t="s">
        <v>104</v>
      </c>
      <c r="T18" s="171" t="s">
        <v>105</v>
      </c>
      <c r="U18" s="171" t="s">
        <v>105</v>
      </c>
      <c r="V18" s="174" t="s">
        <v>107</v>
      </c>
      <c r="W18" s="335" t="s">
        <v>107</v>
      </c>
      <c r="X18" s="176" t="s">
        <v>107</v>
      </c>
      <c r="Y18" s="174" t="s">
        <v>107</v>
      </c>
      <c r="Z18" s="174" t="s">
        <v>107</v>
      </c>
      <c r="AA18" s="335" t="s">
        <v>107</v>
      </c>
      <c r="AB18" s="176" t="s">
        <v>107</v>
      </c>
      <c r="AC18" s="174" t="s">
        <v>107</v>
      </c>
      <c r="AD18" s="174" t="s">
        <v>107</v>
      </c>
      <c r="AE18" s="335" t="s">
        <v>107</v>
      </c>
      <c r="AF18" s="176" t="s">
        <v>107</v>
      </c>
      <c r="AG18" s="174" t="s">
        <v>107</v>
      </c>
      <c r="AH18" s="174" t="s">
        <v>107</v>
      </c>
      <c r="AI18" s="175" t="s">
        <v>107</v>
      </c>
      <c r="AJ18" s="176" t="s">
        <v>107</v>
      </c>
      <c r="AK18" s="174" t="s">
        <v>107</v>
      </c>
      <c r="AL18" s="174" t="s">
        <v>107</v>
      </c>
      <c r="AM18" s="174" t="s">
        <v>107</v>
      </c>
      <c r="AN18" s="175" t="s">
        <v>197</v>
      </c>
      <c r="AO18" s="176" t="s">
        <v>104</v>
      </c>
      <c r="AP18" s="177" t="s">
        <v>104</v>
      </c>
      <c r="AQ18" s="177" t="s">
        <v>104</v>
      </c>
      <c r="AR18" s="178" t="s">
        <v>105</v>
      </c>
      <c r="AS18" s="179" t="s">
        <v>105</v>
      </c>
      <c r="AT18" s="177" t="s">
        <v>105</v>
      </c>
      <c r="AU18" s="177" t="s">
        <v>105</v>
      </c>
      <c r="AV18" s="177" t="s">
        <v>105</v>
      </c>
      <c r="AW18" s="180" t="s">
        <v>105</v>
      </c>
      <c r="AX18" s="181" t="s">
        <v>105</v>
      </c>
      <c r="AY18" s="182" t="s">
        <v>105</v>
      </c>
      <c r="AZ18" s="182" t="s">
        <v>105</v>
      </c>
      <c r="BA18" s="183" t="s">
        <v>105</v>
      </c>
      <c r="BB18" s="143"/>
      <c r="BC18" s="143"/>
      <c r="BD18" s="143"/>
      <c r="BE18" s="143"/>
    </row>
    <row r="19" spans="1:57" s="142" customFormat="1" ht="31.5" customHeight="1" thickBot="1" x14ac:dyDescent="0.4">
      <c r="A19" s="383">
        <v>2</v>
      </c>
      <c r="B19" s="186" t="s">
        <v>106</v>
      </c>
      <c r="C19" s="184" t="s">
        <v>106</v>
      </c>
      <c r="D19" s="184" t="s">
        <v>106</v>
      </c>
      <c r="E19" s="336" t="s">
        <v>106</v>
      </c>
      <c r="F19" s="186" t="s">
        <v>106</v>
      </c>
      <c r="G19" s="184" t="s">
        <v>106</v>
      </c>
      <c r="H19" s="184" t="s">
        <v>106</v>
      </c>
      <c r="I19" s="184" t="s">
        <v>106</v>
      </c>
      <c r="J19" s="385" t="s">
        <v>106</v>
      </c>
      <c r="K19" s="186" t="s">
        <v>106</v>
      </c>
      <c r="L19" s="184" t="s">
        <v>106</v>
      </c>
      <c r="M19" s="184" t="s">
        <v>106</v>
      </c>
      <c r="N19" s="336" t="s">
        <v>106</v>
      </c>
      <c r="O19" s="386" t="s">
        <v>106</v>
      </c>
      <c r="P19" s="184" t="s">
        <v>106</v>
      </c>
      <c r="Q19" s="184" t="s">
        <v>197</v>
      </c>
      <c r="R19" s="185" t="s">
        <v>104</v>
      </c>
      <c r="S19" s="186" t="s">
        <v>104</v>
      </c>
      <c r="T19" s="184" t="s">
        <v>105</v>
      </c>
      <c r="U19" s="184" t="s">
        <v>105</v>
      </c>
      <c r="V19" s="184" t="s">
        <v>107</v>
      </c>
      <c r="W19" s="336" t="s">
        <v>107</v>
      </c>
      <c r="X19" s="186" t="s">
        <v>107</v>
      </c>
      <c r="Y19" s="184" t="s">
        <v>107</v>
      </c>
      <c r="Z19" s="184" t="s">
        <v>107</v>
      </c>
      <c r="AA19" s="336" t="s">
        <v>107</v>
      </c>
      <c r="AB19" s="186" t="s">
        <v>107</v>
      </c>
      <c r="AC19" s="184" t="s">
        <v>107</v>
      </c>
      <c r="AD19" s="184" t="s">
        <v>107</v>
      </c>
      <c r="AE19" s="336" t="s">
        <v>107</v>
      </c>
      <c r="AF19" s="386" t="s">
        <v>107</v>
      </c>
      <c r="AG19" s="184" t="s">
        <v>107</v>
      </c>
      <c r="AH19" s="184" t="s">
        <v>107</v>
      </c>
      <c r="AI19" s="184" t="s">
        <v>107</v>
      </c>
      <c r="AJ19" s="186" t="s">
        <v>107</v>
      </c>
      <c r="AK19" s="184" t="s">
        <v>107</v>
      </c>
      <c r="AL19" s="184" t="s">
        <v>107</v>
      </c>
      <c r="AM19" s="184" t="s">
        <v>107</v>
      </c>
      <c r="AN19" s="185" t="s">
        <v>197</v>
      </c>
      <c r="AO19" s="186" t="s">
        <v>104</v>
      </c>
      <c r="AP19" s="187" t="s">
        <v>104</v>
      </c>
      <c r="AQ19" s="187" t="s">
        <v>104</v>
      </c>
      <c r="AR19" s="409" t="s">
        <v>105</v>
      </c>
      <c r="AS19" s="410" t="s">
        <v>105</v>
      </c>
      <c r="AT19" s="411" t="s">
        <v>105</v>
      </c>
      <c r="AU19" s="411" t="s">
        <v>105</v>
      </c>
      <c r="AV19" s="411" t="s">
        <v>105</v>
      </c>
      <c r="AW19" s="412" t="s">
        <v>105</v>
      </c>
      <c r="AX19" s="413" t="s">
        <v>105</v>
      </c>
      <c r="AY19" s="414" t="s">
        <v>105</v>
      </c>
      <c r="AZ19" s="414" t="s">
        <v>105</v>
      </c>
      <c r="BA19" s="415" t="s">
        <v>105</v>
      </c>
      <c r="BB19" s="143"/>
      <c r="BC19" s="143"/>
      <c r="BD19" s="143"/>
      <c r="BE19" s="143"/>
    </row>
    <row r="20" spans="1:57" s="142" customFormat="1" ht="31.5" customHeight="1" thickBot="1" x14ac:dyDescent="0.4">
      <c r="A20" s="384">
        <v>3</v>
      </c>
      <c r="B20" s="189" t="s">
        <v>106</v>
      </c>
      <c r="C20" s="190" t="s">
        <v>106</v>
      </c>
      <c r="D20" s="190" t="s">
        <v>106</v>
      </c>
      <c r="E20" s="191" t="s">
        <v>106</v>
      </c>
      <c r="F20" s="189" t="s">
        <v>106</v>
      </c>
      <c r="G20" s="190" t="s">
        <v>106</v>
      </c>
      <c r="H20" s="190" t="s">
        <v>106</v>
      </c>
      <c r="I20" s="190" t="s">
        <v>106</v>
      </c>
      <c r="J20" s="408" t="s">
        <v>106</v>
      </c>
      <c r="K20" s="189" t="s">
        <v>106</v>
      </c>
      <c r="L20" s="190" t="s">
        <v>106</v>
      </c>
      <c r="M20" s="190" t="s">
        <v>106</v>
      </c>
      <c r="N20" s="191" t="s">
        <v>106</v>
      </c>
      <c r="O20" s="192" t="s">
        <v>106</v>
      </c>
      <c r="P20" s="190" t="s">
        <v>106</v>
      </c>
      <c r="Q20" s="190" t="s">
        <v>197</v>
      </c>
      <c r="R20" s="193" t="s">
        <v>104</v>
      </c>
      <c r="S20" s="189" t="s">
        <v>104</v>
      </c>
      <c r="T20" s="190" t="s">
        <v>105</v>
      </c>
      <c r="U20" s="190" t="s">
        <v>105</v>
      </c>
      <c r="V20" s="190" t="s">
        <v>107</v>
      </c>
      <c r="W20" s="191" t="s">
        <v>107</v>
      </c>
      <c r="X20" s="189" t="s">
        <v>107</v>
      </c>
      <c r="Y20" s="190" t="s">
        <v>107</v>
      </c>
      <c r="Z20" s="190" t="s">
        <v>107</v>
      </c>
      <c r="AA20" s="191" t="s">
        <v>107</v>
      </c>
      <c r="AB20" s="189" t="s">
        <v>107</v>
      </c>
      <c r="AC20" s="190" t="s">
        <v>107</v>
      </c>
      <c r="AD20" s="190" t="s">
        <v>107</v>
      </c>
      <c r="AE20" s="191" t="s">
        <v>107</v>
      </c>
      <c r="AF20" s="192" t="s">
        <v>107</v>
      </c>
      <c r="AG20" s="190" t="s">
        <v>107</v>
      </c>
      <c r="AH20" s="190" t="s">
        <v>107</v>
      </c>
      <c r="AI20" s="193" t="s">
        <v>107</v>
      </c>
      <c r="AJ20" s="189" t="s">
        <v>107</v>
      </c>
      <c r="AK20" s="190" t="s">
        <v>107</v>
      </c>
      <c r="AL20" s="190" t="s">
        <v>107</v>
      </c>
      <c r="AM20" s="190" t="s">
        <v>197</v>
      </c>
      <c r="AN20" s="191" t="s">
        <v>104</v>
      </c>
      <c r="AO20" s="189" t="s">
        <v>104</v>
      </c>
      <c r="AP20" s="188" t="s">
        <v>104</v>
      </c>
      <c r="AQ20" s="188" t="s">
        <v>123</v>
      </c>
      <c r="AR20" s="202" t="s">
        <v>123</v>
      </c>
      <c r="AS20" s="725"/>
      <c r="AT20" s="726"/>
      <c r="AU20" s="726"/>
      <c r="AV20" s="726"/>
      <c r="AW20" s="726"/>
      <c r="AX20" s="726"/>
      <c r="AY20" s="726"/>
      <c r="AZ20" s="726"/>
      <c r="BA20" s="727"/>
      <c r="BB20" s="143"/>
      <c r="BC20" s="143"/>
      <c r="BD20" s="143"/>
      <c r="BE20" s="143"/>
    </row>
    <row r="21" spans="1:57" ht="24.9" customHeight="1" x14ac:dyDescent="0.4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6"/>
      <c r="AQ21" s="196"/>
      <c r="AR21" s="196"/>
      <c r="AS21" s="197"/>
      <c r="AT21" s="167"/>
      <c r="AU21" s="167"/>
      <c r="AV21" s="167"/>
      <c r="AW21" s="167"/>
      <c r="AX21" s="167"/>
      <c r="AY21" s="167"/>
      <c r="AZ21" s="167"/>
      <c r="BA21" s="167"/>
      <c r="BB21" s="144"/>
      <c r="BC21" s="145"/>
      <c r="BD21" s="144"/>
      <c r="BE21" s="145"/>
    </row>
    <row r="22" spans="1:57" s="149" customFormat="1" ht="24.9" customHeight="1" x14ac:dyDescent="0.4">
      <c r="A22" s="709" t="s">
        <v>331</v>
      </c>
      <c r="B22" s="709"/>
      <c r="C22" s="709"/>
      <c r="D22" s="709"/>
      <c r="E22" s="709"/>
      <c r="F22" s="709"/>
      <c r="G22" s="709"/>
      <c r="H22" s="709"/>
      <c r="I22" s="709"/>
      <c r="J22" s="710"/>
      <c r="K22" s="710"/>
      <c r="L22" s="710"/>
      <c r="M22" s="710"/>
      <c r="N22" s="710"/>
      <c r="O22" s="710"/>
      <c r="P22" s="710"/>
      <c r="Q22" s="710"/>
      <c r="R22" s="710"/>
      <c r="S22" s="710"/>
      <c r="T22" s="710"/>
      <c r="U22" s="710"/>
      <c r="V22" s="710"/>
      <c r="W22" s="710"/>
      <c r="X22" s="710"/>
      <c r="Y22" s="710"/>
      <c r="Z22" s="710"/>
      <c r="AA22" s="710"/>
      <c r="AB22" s="710"/>
      <c r="AC22" s="710"/>
      <c r="AD22" s="710"/>
      <c r="AE22" s="710"/>
      <c r="AF22" s="710"/>
      <c r="AG22" s="710"/>
      <c r="AH22" s="710"/>
      <c r="AI22" s="710"/>
      <c r="AJ22" s="710"/>
      <c r="AK22" s="710"/>
      <c r="AL22" s="710"/>
      <c r="AM22" s="710"/>
      <c r="AN22" s="710"/>
      <c r="AO22" s="710"/>
      <c r="AP22" s="710"/>
      <c r="AQ22" s="710"/>
      <c r="AR22" s="710"/>
      <c r="AS22" s="710"/>
      <c r="AT22" s="710"/>
      <c r="AU22" s="710"/>
      <c r="AV22" s="163"/>
      <c r="AW22" s="198"/>
      <c r="AX22" s="198"/>
      <c r="AY22" s="198"/>
      <c r="AZ22" s="198"/>
      <c r="BA22" s="198"/>
      <c r="BB22" s="141"/>
      <c r="BC22" s="141"/>
      <c r="BD22" s="141"/>
      <c r="BE22" s="141"/>
    </row>
    <row r="23" spans="1:57" s="149" customFormat="1" ht="24.9" customHeight="1" x14ac:dyDescent="0.35">
      <c r="A23" s="162"/>
      <c r="B23" s="162"/>
      <c r="C23" s="162"/>
      <c r="D23" s="162"/>
      <c r="E23" s="162"/>
      <c r="F23" s="162"/>
      <c r="G23" s="162"/>
      <c r="H23" s="162"/>
      <c r="I23" s="162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47"/>
      <c r="AW23" s="148"/>
      <c r="AX23" s="148"/>
      <c r="AY23" s="148"/>
      <c r="AZ23" s="148"/>
      <c r="BA23" s="148"/>
      <c r="BB23" s="141"/>
      <c r="BC23" s="141"/>
      <c r="BD23" s="141"/>
      <c r="BE23" s="141"/>
    </row>
    <row r="24" spans="1:57" s="149" customFormat="1" ht="17.399999999999999" x14ac:dyDescent="0.3">
      <c r="A24" s="146"/>
      <c r="B24" s="146"/>
      <c r="C24" s="146"/>
      <c r="D24" s="146"/>
      <c r="E24" s="146"/>
      <c r="F24" s="146"/>
      <c r="G24" s="146"/>
      <c r="H24" s="146"/>
      <c r="I24" s="146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8"/>
      <c r="AX24" s="148"/>
      <c r="AY24" s="148"/>
      <c r="AZ24" s="148"/>
      <c r="BA24" s="148"/>
      <c r="BB24" s="141"/>
      <c r="BC24" s="141"/>
      <c r="BD24" s="141"/>
      <c r="BE24" s="141"/>
    </row>
    <row r="25" spans="1:57" ht="31.5" customHeight="1" x14ac:dyDescent="0.4">
      <c r="A25" s="604" t="s">
        <v>108</v>
      </c>
      <c r="B25" s="604"/>
      <c r="C25" s="604"/>
      <c r="D25" s="604"/>
      <c r="E25" s="604"/>
      <c r="F25" s="604"/>
      <c r="G25" s="604"/>
      <c r="H25" s="604"/>
      <c r="I25" s="604"/>
      <c r="J25" s="604"/>
      <c r="K25" s="604"/>
      <c r="L25" s="604"/>
      <c r="M25" s="604"/>
      <c r="N25" s="604"/>
      <c r="O25" s="604"/>
      <c r="P25" s="604"/>
      <c r="Q25" s="604"/>
      <c r="R25" s="604"/>
      <c r="S25" s="604"/>
      <c r="T25" s="604"/>
      <c r="U25" s="604"/>
      <c r="V25" s="604"/>
      <c r="W25" s="604"/>
      <c r="X25" s="604"/>
      <c r="Y25" s="604"/>
      <c r="Z25" s="150"/>
      <c r="AA25" s="604" t="s">
        <v>109</v>
      </c>
      <c r="AB25" s="604"/>
      <c r="AC25" s="604"/>
      <c r="AD25" s="604"/>
      <c r="AE25" s="604"/>
      <c r="AF25" s="604"/>
      <c r="AG25" s="604"/>
      <c r="AH25" s="604"/>
      <c r="AI25" s="604"/>
      <c r="AJ25" s="604"/>
      <c r="AK25" s="604"/>
      <c r="AL25" s="604"/>
      <c r="AM25" s="604"/>
      <c r="AN25" s="604"/>
      <c r="AO25" s="151"/>
      <c r="AP25" s="604" t="s">
        <v>149</v>
      </c>
      <c r="AQ25" s="604"/>
      <c r="AR25" s="604"/>
      <c r="AS25" s="604"/>
      <c r="AT25" s="604"/>
      <c r="AU25" s="604"/>
      <c r="AV25" s="604"/>
      <c r="AW25" s="604"/>
      <c r="AX25" s="604"/>
      <c r="AY25" s="604"/>
      <c r="AZ25" s="604"/>
      <c r="BA25" s="604"/>
    </row>
    <row r="26" spans="1:57" ht="39.9" customHeight="1" x14ac:dyDescent="0.3">
      <c r="A26" s="708" t="s">
        <v>91</v>
      </c>
      <c r="B26" s="607"/>
      <c r="C26" s="714" t="s">
        <v>110</v>
      </c>
      <c r="D26" s="606"/>
      <c r="E26" s="606"/>
      <c r="F26" s="607"/>
      <c r="G26" s="605" t="s">
        <v>338</v>
      </c>
      <c r="H26" s="606"/>
      <c r="I26" s="607"/>
      <c r="J26" s="605" t="s">
        <v>111</v>
      </c>
      <c r="K26" s="606"/>
      <c r="L26" s="606"/>
      <c r="M26" s="606"/>
      <c r="N26" s="607"/>
      <c r="O26" s="605" t="s">
        <v>339</v>
      </c>
      <c r="P26" s="606"/>
      <c r="Q26" s="607"/>
      <c r="R26" s="605" t="s">
        <v>126</v>
      </c>
      <c r="S26" s="715"/>
      <c r="T26" s="605" t="s">
        <v>112</v>
      </c>
      <c r="U26" s="606"/>
      <c r="V26" s="606"/>
      <c r="W26" s="607"/>
      <c r="X26" s="605" t="s">
        <v>113</v>
      </c>
      <c r="Y26" s="607"/>
      <c r="Z26" s="164"/>
      <c r="AA26" s="678" t="s">
        <v>114</v>
      </c>
      <c r="AB26" s="678"/>
      <c r="AC26" s="678"/>
      <c r="AD26" s="678"/>
      <c r="AE26" s="678"/>
      <c r="AF26" s="678"/>
      <c r="AG26" s="678"/>
      <c r="AH26" s="614" t="s">
        <v>115</v>
      </c>
      <c r="AI26" s="614"/>
      <c r="AJ26" s="614"/>
      <c r="AK26" s="615" t="s">
        <v>116</v>
      </c>
      <c r="AL26" s="615"/>
      <c r="AM26" s="615"/>
      <c r="AN26" s="615"/>
      <c r="AO26" s="165"/>
      <c r="AP26" s="696" t="s">
        <v>127</v>
      </c>
      <c r="AQ26" s="697"/>
      <c r="AR26" s="698"/>
      <c r="AS26" s="631" t="s">
        <v>340</v>
      </c>
      <c r="AT26" s="632"/>
      <c r="AU26" s="632"/>
      <c r="AV26" s="632"/>
      <c r="AW26" s="632"/>
      <c r="AX26" s="633"/>
      <c r="AY26" s="605" t="s">
        <v>115</v>
      </c>
      <c r="AZ26" s="616"/>
      <c r="BA26" s="617"/>
    </row>
    <row r="27" spans="1:57" ht="39.9" customHeight="1" x14ac:dyDescent="0.3">
      <c r="A27" s="608"/>
      <c r="B27" s="610"/>
      <c r="C27" s="608"/>
      <c r="D27" s="609"/>
      <c r="E27" s="609"/>
      <c r="F27" s="610"/>
      <c r="G27" s="608"/>
      <c r="H27" s="609"/>
      <c r="I27" s="610"/>
      <c r="J27" s="608"/>
      <c r="K27" s="609"/>
      <c r="L27" s="609"/>
      <c r="M27" s="609"/>
      <c r="N27" s="610"/>
      <c r="O27" s="608"/>
      <c r="P27" s="609"/>
      <c r="Q27" s="610"/>
      <c r="R27" s="716"/>
      <c r="S27" s="717"/>
      <c r="T27" s="608"/>
      <c r="U27" s="609"/>
      <c r="V27" s="609"/>
      <c r="W27" s="610"/>
      <c r="X27" s="608"/>
      <c r="Y27" s="610"/>
      <c r="Z27" s="164"/>
      <c r="AA27" s="678"/>
      <c r="AB27" s="678"/>
      <c r="AC27" s="678"/>
      <c r="AD27" s="678"/>
      <c r="AE27" s="678"/>
      <c r="AF27" s="678"/>
      <c r="AG27" s="678"/>
      <c r="AH27" s="614"/>
      <c r="AI27" s="614"/>
      <c r="AJ27" s="614"/>
      <c r="AK27" s="615"/>
      <c r="AL27" s="615"/>
      <c r="AM27" s="615"/>
      <c r="AN27" s="615"/>
      <c r="AO27" s="165"/>
      <c r="AP27" s="699"/>
      <c r="AQ27" s="700"/>
      <c r="AR27" s="701"/>
      <c r="AS27" s="634"/>
      <c r="AT27" s="635"/>
      <c r="AU27" s="635"/>
      <c r="AV27" s="635"/>
      <c r="AW27" s="635"/>
      <c r="AX27" s="636"/>
      <c r="AY27" s="618"/>
      <c r="AZ27" s="619"/>
      <c r="BA27" s="620"/>
    </row>
    <row r="28" spans="1:57" ht="39.9" customHeight="1" x14ac:dyDescent="0.3">
      <c r="A28" s="611"/>
      <c r="B28" s="613"/>
      <c r="C28" s="611"/>
      <c r="D28" s="612"/>
      <c r="E28" s="612"/>
      <c r="F28" s="613"/>
      <c r="G28" s="611"/>
      <c r="H28" s="612"/>
      <c r="I28" s="613"/>
      <c r="J28" s="611"/>
      <c r="K28" s="612"/>
      <c r="L28" s="612"/>
      <c r="M28" s="612"/>
      <c r="N28" s="613"/>
      <c r="O28" s="611"/>
      <c r="P28" s="612"/>
      <c r="Q28" s="613"/>
      <c r="R28" s="718"/>
      <c r="S28" s="719"/>
      <c r="T28" s="611"/>
      <c r="U28" s="612"/>
      <c r="V28" s="612"/>
      <c r="W28" s="613"/>
      <c r="X28" s="611"/>
      <c r="Y28" s="613"/>
      <c r="Z28" s="164"/>
      <c r="AA28" s="678"/>
      <c r="AB28" s="678"/>
      <c r="AC28" s="678"/>
      <c r="AD28" s="678"/>
      <c r="AE28" s="678"/>
      <c r="AF28" s="678"/>
      <c r="AG28" s="678"/>
      <c r="AH28" s="614"/>
      <c r="AI28" s="614"/>
      <c r="AJ28" s="614"/>
      <c r="AK28" s="615"/>
      <c r="AL28" s="615"/>
      <c r="AM28" s="615"/>
      <c r="AN28" s="615"/>
      <c r="AO28" s="165"/>
      <c r="AP28" s="699"/>
      <c r="AQ28" s="700"/>
      <c r="AR28" s="701"/>
      <c r="AS28" s="634"/>
      <c r="AT28" s="635"/>
      <c r="AU28" s="635"/>
      <c r="AV28" s="635"/>
      <c r="AW28" s="635"/>
      <c r="AX28" s="636"/>
      <c r="AY28" s="618"/>
      <c r="AZ28" s="619"/>
      <c r="BA28" s="620"/>
    </row>
    <row r="29" spans="1:57" ht="39.9" customHeight="1" x14ac:dyDescent="0.3">
      <c r="A29" s="624">
        <v>1</v>
      </c>
      <c r="B29" s="625"/>
      <c r="C29" s="626">
        <v>33</v>
      </c>
      <c r="D29" s="627"/>
      <c r="E29" s="627"/>
      <c r="F29" s="625"/>
      <c r="G29" s="626">
        <v>7</v>
      </c>
      <c r="H29" s="627"/>
      <c r="I29" s="625"/>
      <c r="J29" s="628" t="s">
        <v>332</v>
      </c>
      <c r="K29" s="629"/>
      <c r="L29" s="629"/>
      <c r="M29" s="629"/>
      <c r="N29" s="630"/>
      <c r="O29" s="601"/>
      <c r="P29" s="602"/>
      <c r="Q29" s="603"/>
      <c r="R29" s="640"/>
      <c r="S29" s="641"/>
      <c r="T29" s="601">
        <v>12</v>
      </c>
      <c r="U29" s="602"/>
      <c r="V29" s="602"/>
      <c r="W29" s="603"/>
      <c r="X29" s="626">
        <v>52</v>
      </c>
      <c r="Y29" s="677"/>
      <c r="Z29" s="164"/>
      <c r="AA29" s="711" t="s">
        <v>374</v>
      </c>
      <c r="AB29" s="712"/>
      <c r="AC29" s="712"/>
      <c r="AD29" s="712"/>
      <c r="AE29" s="712"/>
      <c r="AF29" s="712"/>
      <c r="AG29" s="713"/>
      <c r="AH29" s="653">
        <v>2</v>
      </c>
      <c r="AI29" s="654"/>
      <c r="AJ29" s="655"/>
      <c r="AK29" s="653" t="s">
        <v>332</v>
      </c>
      <c r="AL29" s="654"/>
      <c r="AM29" s="654"/>
      <c r="AN29" s="655"/>
      <c r="AO29" s="165"/>
      <c r="AP29" s="702"/>
      <c r="AQ29" s="703"/>
      <c r="AR29" s="704"/>
      <c r="AS29" s="637"/>
      <c r="AT29" s="638"/>
      <c r="AU29" s="638"/>
      <c r="AV29" s="638"/>
      <c r="AW29" s="638"/>
      <c r="AX29" s="639"/>
      <c r="AY29" s="621"/>
      <c r="AZ29" s="622"/>
      <c r="BA29" s="623"/>
    </row>
    <row r="30" spans="1:57" ht="39.9" customHeight="1" x14ac:dyDescent="0.3">
      <c r="A30" s="644">
        <v>2</v>
      </c>
      <c r="B30" s="603"/>
      <c r="C30" s="626">
        <v>33</v>
      </c>
      <c r="D30" s="627"/>
      <c r="E30" s="627"/>
      <c r="F30" s="625"/>
      <c r="G30" s="601">
        <v>7</v>
      </c>
      <c r="H30" s="602"/>
      <c r="I30" s="603"/>
      <c r="J30" s="628" t="s">
        <v>332</v>
      </c>
      <c r="K30" s="629"/>
      <c r="L30" s="629"/>
      <c r="M30" s="629"/>
      <c r="N30" s="630"/>
      <c r="O30" s="601"/>
      <c r="P30" s="602"/>
      <c r="Q30" s="603"/>
      <c r="R30" s="640"/>
      <c r="S30" s="641"/>
      <c r="T30" s="601">
        <v>12</v>
      </c>
      <c r="U30" s="602"/>
      <c r="V30" s="602"/>
      <c r="W30" s="603"/>
      <c r="X30" s="626">
        <v>52</v>
      </c>
      <c r="Y30" s="677"/>
      <c r="Z30" s="164"/>
      <c r="AA30" s="647" t="s">
        <v>57</v>
      </c>
      <c r="AB30" s="648"/>
      <c r="AC30" s="648"/>
      <c r="AD30" s="648"/>
      <c r="AE30" s="648"/>
      <c r="AF30" s="648"/>
      <c r="AG30" s="649"/>
      <c r="AH30" s="650">
        <v>4</v>
      </c>
      <c r="AI30" s="651"/>
      <c r="AJ30" s="652"/>
      <c r="AK30" s="653" t="s">
        <v>332</v>
      </c>
      <c r="AL30" s="654"/>
      <c r="AM30" s="654"/>
      <c r="AN30" s="655"/>
      <c r="AO30" s="165"/>
      <c r="AP30" s="599">
        <v>1</v>
      </c>
      <c r="AQ30" s="599"/>
      <c r="AR30" s="599"/>
      <c r="AS30" s="643" t="s">
        <v>124</v>
      </c>
      <c r="AT30" s="642"/>
      <c r="AU30" s="642"/>
      <c r="AV30" s="642"/>
      <c r="AW30" s="642"/>
      <c r="AX30" s="642"/>
      <c r="AY30" s="643">
        <v>6</v>
      </c>
      <c r="AZ30" s="643"/>
      <c r="BA30" s="643"/>
    </row>
    <row r="31" spans="1:57" ht="39.9" customHeight="1" x14ac:dyDescent="0.3">
      <c r="A31" s="644">
        <v>3</v>
      </c>
      <c r="B31" s="603"/>
      <c r="C31" s="645">
        <v>32</v>
      </c>
      <c r="D31" s="646"/>
      <c r="E31" s="646"/>
      <c r="F31" s="646"/>
      <c r="G31" s="599">
        <v>7</v>
      </c>
      <c r="H31" s="642"/>
      <c r="I31" s="642"/>
      <c r="J31" s="599" t="s">
        <v>333</v>
      </c>
      <c r="K31" s="642"/>
      <c r="L31" s="642"/>
      <c r="M31" s="642"/>
      <c r="N31" s="642"/>
      <c r="O31" s="599"/>
      <c r="P31" s="642"/>
      <c r="Q31" s="642"/>
      <c r="R31" s="643">
        <v>2</v>
      </c>
      <c r="S31" s="599"/>
      <c r="T31" s="668">
        <v>2</v>
      </c>
      <c r="U31" s="642"/>
      <c r="V31" s="642"/>
      <c r="W31" s="642"/>
      <c r="X31" s="668">
        <v>43</v>
      </c>
      <c r="Y31" s="642"/>
      <c r="Z31" s="164"/>
      <c r="AA31" s="600" t="s">
        <v>58</v>
      </c>
      <c r="AB31" s="600"/>
      <c r="AC31" s="600"/>
      <c r="AD31" s="600"/>
      <c r="AE31" s="600"/>
      <c r="AF31" s="600"/>
      <c r="AG31" s="600"/>
      <c r="AH31" s="599">
        <v>6</v>
      </c>
      <c r="AI31" s="599"/>
      <c r="AJ31" s="599"/>
      <c r="AK31" s="599" t="s">
        <v>333</v>
      </c>
      <c r="AL31" s="599"/>
      <c r="AM31" s="599"/>
      <c r="AN31" s="599"/>
      <c r="AO31" s="165"/>
      <c r="AP31" s="599"/>
      <c r="AQ31" s="599"/>
      <c r="AR31" s="599"/>
      <c r="AS31" s="642"/>
      <c r="AT31" s="642"/>
      <c r="AU31" s="642"/>
      <c r="AV31" s="642"/>
      <c r="AW31" s="642"/>
      <c r="AX31" s="642"/>
      <c r="AY31" s="670"/>
      <c r="AZ31" s="670"/>
      <c r="BA31" s="670"/>
    </row>
    <row r="32" spans="1:57" ht="39.9" customHeight="1" x14ac:dyDescent="0.35">
      <c r="A32" s="675" t="s">
        <v>117</v>
      </c>
      <c r="B32" s="676"/>
      <c r="C32" s="645">
        <f>SUM(C29:F31)</f>
        <v>98</v>
      </c>
      <c r="D32" s="646"/>
      <c r="E32" s="646"/>
      <c r="F32" s="646"/>
      <c r="G32" s="599">
        <f>SUM(G29:I31)</f>
        <v>21</v>
      </c>
      <c r="H32" s="642"/>
      <c r="I32" s="642"/>
      <c r="J32" s="660" t="s">
        <v>334</v>
      </c>
      <c r="K32" s="642"/>
      <c r="L32" s="642"/>
      <c r="M32" s="642"/>
      <c r="N32" s="642"/>
      <c r="O32" s="599"/>
      <c r="P32" s="642"/>
      <c r="Q32" s="642"/>
      <c r="R32" s="643">
        <f>SUM(R29:S31)</f>
        <v>2</v>
      </c>
      <c r="S32" s="600"/>
      <c r="T32" s="599">
        <f>SUM(T29:W31)</f>
        <v>26</v>
      </c>
      <c r="U32" s="642"/>
      <c r="V32" s="642"/>
      <c r="W32" s="642"/>
      <c r="X32" s="668">
        <f>SUM(X29:Y31)</f>
        <v>147</v>
      </c>
      <c r="Y32" s="642"/>
      <c r="Z32" s="164"/>
      <c r="AA32" s="669"/>
      <c r="AB32" s="669"/>
      <c r="AC32" s="669"/>
      <c r="AD32" s="669"/>
      <c r="AE32" s="669"/>
      <c r="AF32" s="669"/>
      <c r="AG32" s="669"/>
      <c r="AH32" s="656"/>
      <c r="AI32" s="656"/>
      <c r="AJ32" s="656"/>
      <c r="AK32" s="656"/>
      <c r="AL32" s="656"/>
      <c r="AM32" s="656"/>
      <c r="AN32" s="656"/>
      <c r="AO32" s="166"/>
      <c r="AP32" s="167"/>
      <c r="AQ32" s="167"/>
      <c r="AR32" s="167"/>
      <c r="AS32" s="167"/>
      <c r="AT32" s="167"/>
      <c r="AU32" s="167"/>
      <c r="AV32" s="167"/>
      <c r="AW32" s="167"/>
      <c r="AX32" s="167"/>
      <c r="AY32" s="168"/>
      <c r="AZ32" s="168"/>
      <c r="BA32" s="168"/>
    </row>
    <row r="33" spans="1:57" ht="45" customHeight="1" x14ac:dyDescent="0.3">
      <c r="A33" s="663" t="s">
        <v>335</v>
      </c>
      <c r="B33" s="663"/>
      <c r="C33" s="663"/>
      <c r="D33" s="663"/>
      <c r="E33" s="663"/>
      <c r="F33" s="663"/>
      <c r="G33" s="663"/>
      <c r="H33" s="663"/>
      <c r="I33" s="663"/>
      <c r="J33" s="663"/>
      <c r="K33" s="663"/>
      <c r="L33" s="663"/>
      <c r="M33" s="663"/>
      <c r="N33" s="663"/>
      <c r="O33" s="663"/>
      <c r="P33" s="663"/>
      <c r="Q33" s="663"/>
      <c r="R33" s="663"/>
      <c r="S33" s="663"/>
      <c r="T33" s="663"/>
      <c r="U33" s="663"/>
      <c r="V33" s="663"/>
      <c r="W33" s="663"/>
      <c r="X33" s="663"/>
      <c r="Y33" s="663"/>
      <c r="Z33" s="164"/>
      <c r="AA33" s="661"/>
      <c r="AB33" s="662"/>
      <c r="AC33" s="662"/>
      <c r="AD33" s="662"/>
      <c r="AE33" s="662"/>
      <c r="AF33" s="662"/>
      <c r="AG33" s="662"/>
      <c r="AH33" s="656"/>
      <c r="AI33" s="656"/>
      <c r="AJ33" s="656"/>
      <c r="AK33" s="656"/>
      <c r="AL33" s="657"/>
      <c r="AM33" s="657"/>
      <c r="AN33" s="657"/>
      <c r="AO33" s="169"/>
      <c r="AP33" s="659"/>
      <c r="AQ33" s="659"/>
      <c r="AR33" s="659"/>
      <c r="AS33" s="658"/>
      <c r="AT33" s="657"/>
      <c r="AU33" s="657"/>
      <c r="AV33" s="657"/>
      <c r="AW33" s="657"/>
      <c r="AX33" s="657"/>
      <c r="AY33" s="658"/>
      <c r="AZ33" s="658"/>
      <c r="BA33" s="658"/>
    </row>
    <row r="34" spans="1:57" s="149" customFormat="1" ht="17.399999999999999" x14ac:dyDescent="0.3">
      <c r="A34" s="146"/>
      <c r="B34" s="146"/>
      <c r="C34" s="146"/>
      <c r="D34" s="146"/>
      <c r="E34" s="146"/>
      <c r="F34" s="146"/>
      <c r="G34" s="146"/>
      <c r="H34" s="146"/>
      <c r="I34" s="146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8"/>
      <c r="AX34" s="148"/>
      <c r="AY34" s="148"/>
      <c r="AZ34" s="148"/>
      <c r="BA34" s="148"/>
      <c r="BB34" s="141"/>
      <c r="BC34" s="141"/>
      <c r="BD34" s="141"/>
      <c r="BE34" s="141"/>
    </row>
  </sheetData>
  <sheetProtection selectLockedCells="1" selectUnlockedCells="1"/>
  <mergeCells count="105">
    <mergeCell ref="AP26:AR29"/>
    <mergeCell ref="O26:Q28"/>
    <mergeCell ref="P7:AM7"/>
    <mergeCell ref="P8:AM8"/>
    <mergeCell ref="P9:AM9"/>
    <mergeCell ref="A7:O7"/>
    <mergeCell ref="AN7:BA7"/>
    <mergeCell ref="A26:B28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16:A17"/>
    <mergeCell ref="B16:E16"/>
    <mergeCell ref="AS20:BA20"/>
    <mergeCell ref="AN9:BA11"/>
    <mergeCell ref="AN3:BA4"/>
    <mergeCell ref="A4:O4"/>
    <mergeCell ref="P5:AM5"/>
    <mergeCell ref="A6:O6"/>
    <mergeCell ref="AO6:BA6"/>
    <mergeCell ref="O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F16:J16"/>
    <mergeCell ref="K16:N16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S33:AX33"/>
    <mergeCell ref="AY33:BA33"/>
    <mergeCell ref="AP33:AR33"/>
    <mergeCell ref="G32:I32"/>
    <mergeCell ref="J32:N32"/>
    <mergeCell ref="O32:Q32"/>
    <mergeCell ref="R32:S32"/>
    <mergeCell ref="AA33:AG33"/>
    <mergeCell ref="A33:Y33"/>
    <mergeCell ref="C31:F31"/>
    <mergeCell ref="G31:I31"/>
    <mergeCell ref="J31:N31"/>
    <mergeCell ref="AA30:AG30"/>
    <mergeCell ref="AH30:AJ30"/>
    <mergeCell ref="AK30:AN30"/>
    <mergeCell ref="AH33:AJ33"/>
    <mergeCell ref="AK33:AN33"/>
    <mergeCell ref="AK32:AN32"/>
    <mergeCell ref="AP30:AR31"/>
    <mergeCell ref="AA31:AG31"/>
    <mergeCell ref="AH31:AJ31"/>
    <mergeCell ref="O29:Q29"/>
    <mergeCell ref="AP25:BA25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  <mergeCell ref="R31:S31"/>
    <mergeCell ref="AK31:AN31"/>
    <mergeCell ref="A30:B30"/>
    <mergeCell ref="C30:F30"/>
    <mergeCell ref="G30:I30"/>
    <mergeCell ref="J30:N30"/>
    <mergeCell ref="A31:B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6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0"/>
  <sheetViews>
    <sheetView zoomScale="105" zoomScaleNormal="105" workbookViewId="0">
      <pane ySplit="8" topLeftCell="A9" activePane="bottomLeft" state="frozen"/>
      <selection pane="bottomLeft" sqref="A1:S1"/>
    </sheetView>
  </sheetViews>
  <sheetFormatPr defaultRowHeight="14.4" x14ac:dyDescent="0.3"/>
  <cols>
    <col min="1" max="1" width="8.33203125" customWidth="1"/>
    <col min="2" max="2" width="76.21875" customWidth="1"/>
    <col min="3" max="6" width="6.6640625" style="136" customWidth="1"/>
    <col min="7" max="13" width="6.6640625" customWidth="1"/>
    <col min="14" max="19" width="5.77734375" customWidth="1"/>
  </cols>
  <sheetData>
    <row r="1" spans="1:19" ht="19.95" customHeight="1" thickBot="1" x14ac:dyDescent="0.35">
      <c r="A1" s="751" t="s">
        <v>344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  <c r="R1" s="752"/>
      <c r="S1" s="753"/>
    </row>
    <row r="2" spans="1:19" ht="15" customHeight="1" x14ac:dyDescent="0.3">
      <c r="A2" s="754" t="s">
        <v>0</v>
      </c>
      <c r="B2" s="757" t="s">
        <v>1</v>
      </c>
      <c r="C2" s="760" t="s">
        <v>2</v>
      </c>
      <c r="D2" s="761"/>
      <c r="E2" s="761"/>
      <c r="F2" s="762"/>
      <c r="G2" s="763" t="s">
        <v>3</v>
      </c>
      <c r="H2" s="766" t="s">
        <v>4</v>
      </c>
      <c r="I2" s="767"/>
      <c r="J2" s="767"/>
      <c r="K2" s="767"/>
      <c r="L2" s="767"/>
      <c r="M2" s="768"/>
      <c r="N2" s="769" t="s">
        <v>5</v>
      </c>
      <c r="O2" s="770"/>
      <c r="P2" s="770"/>
      <c r="Q2" s="770"/>
      <c r="R2" s="770"/>
      <c r="S2" s="771"/>
    </row>
    <row r="3" spans="1:19" ht="15" customHeight="1" thickBot="1" x14ac:dyDescent="0.35">
      <c r="A3" s="755"/>
      <c r="B3" s="758"/>
      <c r="C3" s="775" t="s">
        <v>6</v>
      </c>
      <c r="D3" s="778" t="s">
        <v>7</v>
      </c>
      <c r="E3" s="781" t="s">
        <v>8</v>
      </c>
      <c r="F3" s="782"/>
      <c r="G3" s="764"/>
      <c r="H3" s="811" t="s">
        <v>9</v>
      </c>
      <c r="I3" s="821" t="s">
        <v>10</v>
      </c>
      <c r="J3" s="822"/>
      <c r="K3" s="822"/>
      <c r="L3" s="823"/>
      <c r="M3" s="783" t="s">
        <v>11</v>
      </c>
      <c r="N3" s="772"/>
      <c r="O3" s="773"/>
      <c r="P3" s="773"/>
      <c r="Q3" s="773"/>
      <c r="R3" s="773"/>
      <c r="S3" s="774"/>
    </row>
    <row r="4" spans="1:19" ht="15" customHeight="1" thickBot="1" x14ac:dyDescent="0.35">
      <c r="A4" s="755"/>
      <c r="B4" s="758"/>
      <c r="C4" s="776"/>
      <c r="D4" s="779"/>
      <c r="E4" s="778" t="s">
        <v>12</v>
      </c>
      <c r="F4" s="742" t="s">
        <v>13</v>
      </c>
      <c r="G4" s="764"/>
      <c r="H4" s="812"/>
      <c r="I4" s="739" t="s">
        <v>14</v>
      </c>
      <c r="J4" s="739" t="s">
        <v>15</v>
      </c>
      <c r="K4" s="739" t="s">
        <v>16</v>
      </c>
      <c r="L4" s="739" t="s">
        <v>17</v>
      </c>
      <c r="M4" s="784"/>
      <c r="N4" s="786" t="s">
        <v>18</v>
      </c>
      <c r="O4" s="787"/>
      <c r="P4" s="786" t="s">
        <v>19</v>
      </c>
      <c r="Q4" s="787"/>
      <c r="R4" s="786" t="s">
        <v>20</v>
      </c>
      <c r="S4" s="787"/>
    </row>
    <row r="5" spans="1:19" ht="15" customHeight="1" thickBot="1" x14ac:dyDescent="0.35">
      <c r="A5" s="755"/>
      <c r="B5" s="758"/>
      <c r="C5" s="776"/>
      <c r="D5" s="779"/>
      <c r="E5" s="779"/>
      <c r="F5" s="743"/>
      <c r="G5" s="764"/>
      <c r="H5" s="812"/>
      <c r="I5" s="740"/>
      <c r="J5" s="740"/>
      <c r="K5" s="740"/>
      <c r="L5" s="740"/>
      <c r="M5" s="784"/>
      <c r="N5" s="1">
        <v>1</v>
      </c>
      <c r="O5" s="2">
        <v>2</v>
      </c>
      <c r="P5" s="1">
        <v>3</v>
      </c>
      <c r="Q5" s="3">
        <v>4</v>
      </c>
      <c r="R5" s="1">
        <v>5</v>
      </c>
      <c r="S5" s="3">
        <v>6</v>
      </c>
    </row>
    <row r="6" spans="1:19" ht="15" customHeight="1" thickBot="1" x14ac:dyDescent="0.35">
      <c r="A6" s="755"/>
      <c r="B6" s="758"/>
      <c r="C6" s="776"/>
      <c r="D6" s="779"/>
      <c r="E6" s="779"/>
      <c r="F6" s="743"/>
      <c r="G6" s="764"/>
      <c r="H6" s="812"/>
      <c r="I6" s="740"/>
      <c r="J6" s="740"/>
      <c r="K6" s="740"/>
      <c r="L6" s="740"/>
      <c r="M6" s="784"/>
      <c r="N6" s="786" t="s">
        <v>21</v>
      </c>
      <c r="O6" s="788"/>
      <c r="P6" s="788"/>
      <c r="Q6" s="788"/>
      <c r="R6" s="788"/>
      <c r="S6" s="787"/>
    </row>
    <row r="7" spans="1:19" ht="15" customHeight="1" thickBot="1" x14ac:dyDescent="0.35">
      <c r="A7" s="756"/>
      <c r="B7" s="759"/>
      <c r="C7" s="777"/>
      <c r="D7" s="780"/>
      <c r="E7" s="780"/>
      <c r="F7" s="744"/>
      <c r="G7" s="765"/>
      <c r="H7" s="813"/>
      <c r="I7" s="741"/>
      <c r="J7" s="741"/>
      <c r="K7" s="741"/>
      <c r="L7" s="741"/>
      <c r="M7" s="785"/>
      <c r="N7" s="1">
        <v>15</v>
      </c>
      <c r="O7" s="3">
        <v>18</v>
      </c>
      <c r="P7" s="1">
        <v>15</v>
      </c>
      <c r="Q7" s="3">
        <v>18</v>
      </c>
      <c r="R7" s="1">
        <v>15</v>
      </c>
      <c r="S7" s="3">
        <v>17</v>
      </c>
    </row>
    <row r="8" spans="1:19" ht="15" customHeight="1" thickBot="1" x14ac:dyDescent="0.35">
      <c r="A8" s="4">
        <v>1</v>
      </c>
      <c r="B8" s="5">
        <v>2</v>
      </c>
      <c r="C8" s="223">
        <v>3</v>
      </c>
      <c r="D8" s="224">
        <v>4</v>
      </c>
      <c r="E8" s="223">
        <v>5</v>
      </c>
      <c r="F8" s="224">
        <v>6</v>
      </c>
      <c r="G8" s="4">
        <v>7</v>
      </c>
      <c r="H8" s="5">
        <v>8</v>
      </c>
      <c r="I8" s="4">
        <v>9</v>
      </c>
      <c r="J8" s="5">
        <v>10</v>
      </c>
      <c r="K8" s="4">
        <v>11</v>
      </c>
      <c r="L8" s="5">
        <v>12</v>
      </c>
      <c r="M8" s="4">
        <v>13</v>
      </c>
      <c r="N8" s="5">
        <v>14</v>
      </c>
      <c r="O8" s="4">
        <v>15</v>
      </c>
      <c r="P8" s="5">
        <v>16</v>
      </c>
      <c r="Q8" s="4">
        <v>17</v>
      </c>
      <c r="R8" s="5">
        <v>18</v>
      </c>
      <c r="S8" s="4">
        <v>19</v>
      </c>
    </row>
    <row r="9" spans="1:19" ht="15" customHeight="1" thickBot="1" x14ac:dyDescent="0.35">
      <c r="A9" s="807" t="s">
        <v>22</v>
      </c>
      <c r="B9" s="808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809"/>
      <c r="N9" s="808"/>
      <c r="O9" s="808"/>
      <c r="P9" s="808"/>
      <c r="Q9" s="808"/>
      <c r="R9" s="808"/>
      <c r="S9" s="810"/>
    </row>
    <row r="10" spans="1:19" ht="15" customHeight="1" thickBot="1" x14ac:dyDescent="0.35">
      <c r="A10" s="804" t="s">
        <v>23</v>
      </c>
      <c r="B10" s="805"/>
      <c r="C10" s="805"/>
      <c r="D10" s="805"/>
      <c r="E10" s="805"/>
      <c r="F10" s="805"/>
      <c r="G10" s="805"/>
      <c r="H10" s="805"/>
      <c r="I10" s="805"/>
      <c r="J10" s="805"/>
      <c r="K10" s="805"/>
      <c r="L10" s="805"/>
      <c r="M10" s="805"/>
      <c r="N10" s="805"/>
      <c r="O10" s="805"/>
      <c r="P10" s="805"/>
      <c r="Q10" s="805"/>
      <c r="R10" s="805"/>
      <c r="S10" s="806"/>
    </row>
    <row r="11" spans="1:19" ht="15" customHeight="1" thickBot="1" x14ac:dyDescent="0.35">
      <c r="A11" s="6" t="s">
        <v>24</v>
      </c>
      <c r="B11" s="226" t="s">
        <v>167</v>
      </c>
      <c r="C11" s="37"/>
      <c r="D11" s="38"/>
      <c r="E11" s="38"/>
      <c r="F11" s="199"/>
      <c r="G11" s="227">
        <v>5</v>
      </c>
      <c r="H11" s="228">
        <f>G11*30</f>
        <v>150</v>
      </c>
      <c r="I11" s="48"/>
      <c r="J11" s="49"/>
      <c r="K11" s="49"/>
      <c r="L11" s="49"/>
      <c r="M11" s="101"/>
      <c r="N11" s="105"/>
      <c r="O11" s="41"/>
      <c r="P11" s="40"/>
      <c r="Q11" s="104"/>
      <c r="R11" s="37"/>
      <c r="S11" s="42"/>
    </row>
    <row r="12" spans="1:19" s="359" customFormat="1" ht="15" customHeight="1" thickBot="1" x14ac:dyDescent="0.35">
      <c r="A12" s="6" t="s">
        <v>25</v>
      </c>
      <c r="B12" s="348" t="s">
        <v>242</v>
      </c>
      <c r="C12" s="7"/>
      <c r="D12" s="8"/>
      <c r="E12" s="8"/>
      <c r="F12" s="9"/>
      <c r="G12" s="351">
        <f>SUM(G13+G14)</f>
        <v>6</v>
      </c>
      <c r="H12" s="327">
        <f>G12*30</f>
        <v>180</v>
      </c>
      <c r="I12" s="10">
        <f>SUM(I13+I14)</f>
        <v>34</v>
      </c>
      <c r="J12" s="11"/>
      <c r="K12" s="11"/>
      <c r="L12" s="10">
        <f>SUM(L13+L14)</f>
        <v>34</v>
      </c>
      <c r="M12" s="357">
        <f>SUM(M13+M14)</f>
        <v>26</v>
      </c>
      <c r="N12" s="13"/>
      <c r="O12" s="14"/>
      <c r="P12" s="77"/>
      <c r="Q12" s="78"/>
      <c r="R12" s="77"/>
      <c r="S12" s="78"/>
    </row>
    <row r="13" spans="1:19" s="136" customFormat="1" ht="15" customHeight="1" thickBot="1" x14ac:dyDescent="0.35">
      <c r="A13" s="6" t="s">
        <v>270</v>
      </c>
      <c r="B13" s="349" t="s">
        <v>271</v>
      </c>
      <c r="C13" s="7"/>
      <c r="D13" s="8"/>
      <c r="E13" s="8"/>
      <c r="F13" s="9"/>
      <c r="G13" s="355">
        <v>4</v>
      </c>
      <c r="H13" s="356">
        <f>G13*30</f>
        <v>120</v>
      </c>
      <c r="I13" s="206"/>
      <c r="J13" s="353"/>
      <c r="K13" s="353"/>
      <c r="L13" s="353"/>
      <c r="M13" s="354"/>
      <c r="N13" s="13"/>
      <c r="O13" s="14"/>
      <c r="P13" s="77"/>
      <c r="Q13" s="78"/>
      <c r="R13" s="77"/>
      <c r="S13" s="78"/>
    </row>
    <row r="14" spans="1:19" s="136" customFormat="1" ht="15" customHeight="1" thickBot="1" x14ac:dyDescent="0.35">
      <c r="A14" s="6" t="s">
        <v>272</v>
      </c>
      <c r="B14" s="350" t="s">
        <v>242</v>
      </c>
      <c r="C14" s="7"/>
      <c r="D14" s="51">
        <v>6</v>
      </c>
      <c r="E14" s="8"/>
      <c r="F14" s="9"/>
      <c r="G14" s="352">
        <v>2</v>
      </c>
      <c r="H14" s="7">
        <f>G14*30</f>
        <v>60</v>
      </c>
      <c r="I14" s="206">
        <f t="shared" ref="I14" si="0">SUM(J14+K14+L14)</f>
        <v>34</v>
      </c>
      <c r="J14" s="353"/>
      <c r="K14" s="353"/>
      <c r="L14" s="353">
        <v>34</v>
      </c>
      <c r="M14" s="357">
        <f>H14-I14</f>
        <v>26</v>
      </c>
      <c r="N14" s="13"/>
      <c r="O14" s="14"/>
      <c r="P14" s="77"/>
      <c r="Q14" s="78"/>
      <c r="R14" s="77"/>
      <c r="S14" s="78">
        <v>2</v>
      </c>
    </row>
    <row r="15" spans="1:19" s="136" customFormat="1" ht="15" customHeight="1" thickBot="1" x14ac:dyDescent="0.35">
      <c r="A15" s="36" t="s">
        <v>26</v>
      </c>
      <c r="B15" s="230" t="s">
        <v>241</v>
      </c>
      <c r="C15" s="56"/>
      <c r="D15" s="64"/>
      <c r="E15" s="57"/>
      <c r="F15" s="58"/>
      <c r="G15" s="227">
        <v>3</v>
      </c>
      <c r="H15" s="229">
        <f t="shared" ref="H15:H20" si="1">G15*30</f>
        <v>90</v>
      </c>
      <c r="I15" s="10"/>
      <c r="J15" s="65"/>
      <c r="K15" s="66"/>
      <c r="L15" s="66"/>
      <c r="M15" s="12"/>
      <c r="N15" s="252"/>
      <c r="O15" s="60"/>
      <c r="P15" s="59"/>
      <c r="Q15" s="61"/>
      <c r="R15" s="52"/>
      <c r="S15" s="54"/>
    </row>
    <row r="16" spans="1:19" s="136" customFormat="1" ht="15" customHeight="1" thickBot="1" x14ac:dyDescent="0.35">
      <c r="A16" s="376" t="s">
        <v>27</v>
      </c>
      <c r="B16" s="230" t="s">
        <v>319</v>
      </c>
      <c r="C16" s="377"/>
      <c r="D16" s="374"/>
      <c r="E16" s="373"/>
      <c r="F16" s="338"/>
      <c r="G16" s="239">
        <v>3</v>
      </c>
      <c r="H16" s="253">
        <f>G16*30</f>
        <v>90</v>
      </c>
      <c r="I16" s="358"/>
      <c r="J16" s="378"/>
      <c r="K16" s="379"/>
      <c r="L16" s="379"/>
      <c r="M16" s="380"/>
      <c r="N16" s="361"/>
      <c r="O16" s="53"/>
      <c r="P16" s="52"/>
      <c r="Q16" s="54"/>
      <c r="R16" s="52"/>
      <c r="S16" s="54"/>
    </row>
    <row r="17" spans="1:19" s="136" customFormat="1" ht="15" customHeight="1" thickBot="1" x14ac:dyDescent="0.35">
      <c r="A17" s="36" t="s">
        <v>28</v>
      </c>
      <c r="B17" s="226" t="s">
        <v>169</v>
      </c>
      <c r="C17" s="37"/>
      <c r="D17" s="38"/>
      <c r="E17" s="38"/>
      <c r="F17" s="360"/>
      <c r="G17" s="227">
        <v>3</v>
      </c>
      <c r="H17" s="228">
        <f>G17*30</f>
        <v>90</v>
      </c>
      <c r="I17" s="48"/>
      <c r="J17" s="48"/>
      <c r="K17" s="48"/>
      <c r="L17" s="48"/>
      <c r="M17" s="101"/>
      <c r="N17" s="105"/>
      <c r="O17" s="41"/>
      <c r="P17" s="40"/>
      <c r="Q17" s="104"/>
      <c r="R17" s="37"/>
      <c r="S17" s="42"/>
    </row>
    <row r="18" spans="1:19" s="136" customFormat="1" ht="15" customHeight="1" thickBot="1" x14ac:dyDescent="0.35">
      <c r="A18" s="36" t="s">
        <v>29</v>
      </c>
      <c r="B18" s="226" t="s">
        <v>168</v>
      </c>
      <c r="C18" s="37"/>
      <c r="D18" s="44"/>
      <c r="E18" s="45"/>
      <c r="F18" s="46"/>
      <c r="G18" s="227">
        <v>3</v>
      </c>
      <c r="H18" s="228">
        <f t="shared" si="1"/>
        <v>90</v>
      </c>
      <c r="I18" s="48"/>
      <c r="J18" s="49"/>
      <c r="K18" s="49"/>
      <c r="L18" s="49"/>
      <c r="M18" s="101"/>
      <c r="N18" s="105"/>
      <c r="O18" s="41"/>
      <c r="P18" s="37"/>
      <c r="Q18" s="42"/>
      <c r="R18" s="37"/>
      <c r="S18" s="42"/>
    </row>
    <row r="19" spans="1:19" s="136" customFormat="1" ht="15" customHeight="1" thickBot="1" x14ac:dyDescent="0.35">
      <c r="A19" s="36" t="s">
        <v>30</v>
      </c>
      <c r="B19" s="230" t="s">
        <v>171</v>
      </c>
      <c r="C19" s="62"/>
      <c r="D19" s="64"/>
      <c r="E19" s="57"/>
      <c r="F19" s="58"/>
      <c r="G19" s="227">
        <v>3</v>
      </c>
      <c r="H19" s="228">
        <f t="shared" ref="H19" si="2">G19*30</f>
        <v>90</v>
      </c>
      <c r="I19" s="48"/>
      <c r="J19" s="63"/>
      <c r="K19" s="63"/>
      <c r="L19" s="63"/>
      <c r="M19" s="101"/>
      <c r="N19" s="361"/>
      <c r="O19" s="68"/>
      <c r="P19" s="52"/>
      <c r="Q19" s="329"/>
      <c r="R19" s="52"/>
      <c r="S19" s="54"/>
    </row>
    <row r="20" spans="1:19" s="136" customFormat="1" ht="15" customHeight="1" thickBot="1" x14ac:dyDescent="0.35">
      <c r="A20" s="36" t="s">
        <v>267</v>
      </c>
      <c r="B20" s="55" t="s">
        <v>273</v>
      </c>
      <c r="C20" s="62"/>
      <c r="D20" s="64" t="s">
        <v>268</v>
      </c>
      <c r="E20" s="57"/>
      <c r="F20" s="58"/>
      <c r="G20" s="39">
        <v>5</v>
      </c>
      <c r="H20" s="47">
        <f t="shared" si="1"/>
        <v>150</v>
      </c>
      <c r="I20" s="48">
        <f t="shared" ref="I20" si="3">SUM(J20+K20+L20)</f>
        <v>120</v>
      </c>
      <c r="J20" s="65">
        <v>60</v>
      </c>
      <c r="K20" s="66"/>
      <c r="L20" s="66">
        <v>60</v>
      </c>
      <c r="M20" s="101">
        <f>H20-I20</f>
        <v>30</v>
      </c>
      <c r="N20" s="361"/>
      <c r="O20" s="68">
        <v>7</v>
      </c>
      <c r="P20" s="52"/>
      <c r="Q20" s="329"/>
      <c r="R20" s="52"/>
      <c r="S20" s="54"/>
    </row>
    <row r="21" spans="1:19" s="213" customFormat="1" ht="15" customHeight="1" thickBot="1" x14ac:dyDescent="0.35">
      <c r="A21" s="814" t="s">
        <v>166</v>
      </c>
      <c r="B21" s="815"/>
      <c r="C21" s="815"/>
      <c r="D21" s="815"/>
      <c r="E21" s="815"/>
      <c r="F21" s="816"/>
      <c r="G21" s="231">
        <f>SUM(G11+G13+G15+G16+G17+G18+G19)</f>
        <v>24</v>
      </c>
      <c r="H21" s="330">
        <f>SUM(H11+H13+H15+H16+H17+H18+H19)</f>
        <v>720</v>
      </c>
      <c r="I21" s="67"/>
      <c r="J21" s="67"/>
      <c r="K21" s="67"/>
      <c r="L21" s="67"/>
      <c r="M21" s="236"/>
      <c r="N21" s="233"/>
      <c r="O21" s="234"/>
      <c r="P21" s="235"/>
      <c r="Q21" s="236"/>
      <c r="R21" s="235"/>
      <c r="S21" s="236"/>
    </row>
    <row r="22" spans="1:19" s="213" customFormat="1" ht="15" customHeight="1" thickBot="1" x14ac:dyDescent="0.35">
      <c r="A22" s="794" t="s">
        <v>152</v>
      </c>
      <c r="B22" s="795"/>
      <c r="C22" s="795"/>
      <c r="D22" s="795"/>
      <c r="E22" s="795"/>
      <c r="F22" s="817"/>
      <c r="G22" s="69">
        <f>SUM(G14+G20)</f>
        <v>7</v>
      </c>
      <c r="H22" s="232">
        <f t="shared" ref="H22:M22" si="4">SUM(H14+H20)</f>
        <v>210</v>
      </c>
      <c r="I22" s="63">
        <f t="shared" si="4"/>
        <v>154</v>
      </c>
      <c r="J22" s="63">
        <f t="shared" si="4"/>
        <v>60</v>
      </c>
      <c r="K22" s="63">
        <f t="shared" si="4"/>
        <v>0</v>
      </c>
      <c r="L22" s="63">
        <f t="shared" si="4"/>
        <v>94</v>
      </c>
      <c r="M22" s="72">
        <f t="shared" si="4"/>
        <v>56</v>
      </c>
      <c r="N22" s="73">
        <f t="shared" ref="N22:S22" si="5">SUM(N11:N20)</f>
        <v>0</v>
      </c>
      <c r="O22" s="71">
        <f t="shared" si="5"/>
        <v>7</v>
      </c>
      <c r="P22" s="70">
        <f t="shared" si="5"/>
        <v>0</v>
      </c>
      <c r="Q22" s="72">
        <f t="shared" si="5"/>
        <v>0</v>
      </c>
      <c r="R22" s="73">
        <f t="shared" si="5"/>
        <v>0</v>
      </c>
      <c r="S22" s="72">
        <f t="shared" si="5"/>
        <v>2</v>
      </c>
    </row>
    <row r="23" spans="1:19" ht="15" customHeight="1" thickBot="1" x14ac:dyDescent="0.35">
      <c r="A23" s="794" t="s">
        <v>153</v>
      </c>
      <c r="B23" s="795"/>
      <c r="C23" s="795"/>
      <c r="D23" s="795"/>
      <c r="E23" s="795"/>
      <c r="F23" s="817"/>
      <c r="G23" s="69">
        <f>SUM(G21:G22)</f>
        <v>31</v>
      </c>
      <c r="H23" s="232">
        <f>SUM(H21:H22)</f>
        <v>930</v>
      </c>
      <c r="I23" s="209"/>
      <c r="J23" s="209"/>
      <c r="K23" s="209"/>
      <c r="L23" s="209"/>
      <c r="M23" s="210"/>
      <c r="N23" s="237"/>
      <c r="O23" s="238"/>
      <c r="P23" s="208"/>
      <c r="Q23" s="210"/>
      <c r="R23" s="208"/>
      <c r="S23" s="210"/>
    </row>
    <row r="24" spans="1:19" s="213" customFormat="1" ht="30" customHeight="1" thickBot="1" x14ac:dyDescent="0.35">
      <c r="A24" s="736" t="s">
        <v>275</v>
      </c>
      <c r="B24" s="737"/>
      <c r="C24" s="737"/>
      <c r="D24" s="737"/>
      <c r="E24" s="737"/>
      <c r="F24" s="737"/>
      <c r="G24" s="737"/>
      <c r="H24" s="737"/>
      <c r="I24" s="737"/>
      <c r="J24" s="737"/>
      <c r="K24" s="737"/>
      <c r="L24" s="737"/>
      <c r="M24" s="737"/>
      <c r="N24" s="737"/>
      <c r="O24" s="737"/>
      <c r="P24" s="737"/>
      <c r="Q24" s="737"/>
      <c r="R24" s="737"/>
      <c r="S24" s="738"/>
    </row>
    <row r="25" spans="1:19" ht="15" customHeight="1" thickBot="1" x14ac:dyDescent="0.35">
      <c r="A25" s="818" t="s">
        <v>31</v>
      </c>
      <c r="B25" s="819"/>
      <c r="C25" s="819"/>
      <c r="D25" s="819"/>
      <c r="E25" s="819"/>
      <c r="F25" s="819"/>
      <c r="G25" s="819"/>
      <c r="H25" s="819"/>
      <c r="I25" s="819"/>
      <c r="J25" s="819"/>
      <c r="K25" s="819"/>
      <c r="L25" s="819"/>
      <c r="M25" s="819"/>
      <c r="N25" s="819"/>
      <c r="O25" s="819"/>
      <c r="P25" s="819"/>
      <c r="Q25" s="819"/>
      <c r="R25" s="819"/>
      <c r="S25" s="820"/>
    </row>
    <row r="26" spans="1:19" s="136" customFormat="1" ht="15" customHeight="1" thickBot="1" x14ac:dyDescent="0.35">
      <c r="A26" s="36" t="s">
        <v>32</v>
      </c>
      <c r="B26" s="337" t="s">
        <v>329</v>
      </c>
      <c r="C26" s="62"/>
      <c r="D26" s="64">
        <v>1</v>
      </c>
      <c r="E26" s="57"/>
      <c r="F26" s="58"/>
      <c r="G26" s="39">
        <v>3</v>
      </c>
      <c r="H26" s="74">
        <f t="shared" ref="H26" si="6">G26*30</f>
        <v>90</v>
      </c>
      <c r="I26" s="48">
        <f t="shared" ref="I26:I27" si="7">SUM(J26+K26+L26)</f>
        <v>30</v>
      </c>
      <c r="J26" s="65">
        <v>16</v>
      </c>
      <c r="K26" s="66"/>
      <c r="L26" s="66">
        <v>14</v>
      </c>
      <c r="M26" s="50">
        <f t="shared" ref="M26:M27" si="8">H26-I26</f>
        <v>60</v>
      </c>
      <c r="N26" s="56">
        <v>2</v>
      </c>
      <c r="O26" s="381"/>
      <c r="P26" s="339"/>
      <c r="Q26" s="338"/>
      <c r="R26" s="339"/>
      <c r="S26" s="340"/>
    </row>
    <row r="27" spans="1:19" s="136" customFormat="1" ht="15" customHeight="1" thickBot="1" x14ac:dyDescent="0.35">
      <c r="A27" s="89" t="s">
        <v>33</v>
      </c>
      <c r="B27" s="90" t="s">
        <v>134</v>
      </c>
      <c r="C27" s="91"/>
      <c r="D27" s="212">
        <v>1</v>
      </c>
      <c r="E27" s="92"/>
      <c r="F27" s="93"/>
      <c r="G27" s="69">
        <v>4</v>
      </c>
      <c r="H27" s="74">
        <f>G27*30</f>
        <v>120</v>
      </c>
      <c r="I27" s="48">
        <f t="shared" si="7"/>
        <v>60</v>
      </c>
      <c r="J27" s="94">
        <v>30</v>
      </c>
      <c r="K27" s="95"/>
      <c r="L27" s="95">
        <v>30</v>
      </c>
      <c r="M27" s="50">
        <f t="shared" si="8"/>
        <v>60</v>
      </c>
      <c r="N27" s="96">
        <v>4</v>
      </c>
      <c r="O27" s="97"/>
      <c r="P27" s="96"/>
      <c r="Q27" s="97"/>
      <c r="R27" s="96"/>
      <c r="S27" s="98"/>
    </row>
    <row r="28" spans="1:19" s="136" customFormat="1" ht="15" customHeight="1" thickBot="1" x14ac:dyDescent="0.35">
      <c r="A28" s="89" t="s">
        <v>34</v>
      </c>
      <c r="B28" s="55" t="s">
        <v>218</v>
      </c>
      <c r="C28" s="56">
        <v>1</v>
      </c>
      <c r="D28" s="64"/>
      <c r="E28" s="57"/>
      <c r="F28" s="58"/>
      <c r="G28" s="39">
        <v>5</v>
      </c>
      <c r="H28" s="74">
        <f t="shared" ref="H28" si="9">G28*30</f>
        <v>150</v>
      </c>
      <c r="I28" s="200">
        <f>SUM(J28+K28+L28)</f>
        <v>60</v>
      </c>
      <c r="J28" s="65">
        <v>16</v>
      </c>
      <c r="K28" s="66"/>
      <c r="L28" s="66">
        <v>44</v>
      </c>
      <c r="M28" s="50">
        <f>H28-I28</f>
        <v>90</v>
      </c>
      <c r="N28" s="59">
        <v>4</v>
      </c>
      <c r="O28" s="60"/>
      <c r="P28" s="59"/>
      <c r="Q28" s="60"/>
      <c r="R28" s="59"/>
      <c r="S28" s="61"/>
    </row>
    <row r="29" spans="1:19" s="136" customFormat="1" ht="15" customHeight="1" x14ac:dyDescent="0.3">
      <c r="A29" s="80" t="s">
        <v>35</v>
      </c>
      <c r="B29" s="81" t="s">
        <v>219</v>
      </c>
      <c r="C29" s="7"/>
      <c r="D29" s="8"/>
      <c r="E29" s="8"/>
      <c r="F29" s="82"/>
      <c r="G29" s="75">
        <f>SUM(G30+G31+G32)</f>
        <v>12</v>
      </c>
      <c r="H29" s="137">
        <f t="shared" ref="H29:H32" si="10">G29*30</f>
        <v>360</v>
      </c>
      <c r="I29" s="10">
        <f t="shared" ref="I29:I32" si="11">SUM(J29+K29+L29)</f>
        <v>180</v>
      </c>
      <c r="J29" s="76">
        <f>SUM(J30+J31+J32)</f>
        <v>36</v>
      </c>
      <c r="K29" s="76"/>
      <c r="L29" s="76">
        <f>SUM(L30+L31+L32)</f>
        <v>144</v>
      </c>
      <c r="M29" s="12">
        <f t="shared" ref="M29" si="12">H29-I29</f>
        <v>180</v>
      </c>
      <c r="N29" s="13"/>
      <c r="O29" s="14"/>
      <c r="P29" s="15"/>
      <c r="Q29" s="16"/>
      <c r="R29" s="77"/>
      <c r="S29" s="78"/>
    </row>
    <row r="30" spans="1:19" s="136" customFormat="1" ht="15" customHeight="1" x14ac:dyDescent="0.3">
      <c r="A30" s="83" t="s">
        <v>220</v>
      </c>
      <c r="B30" s="84" t="s">
        <v>305</v>
      </c>
      <c r="C30" s="17">
        <v>1</v>
      </c>
      <c r="D30" s="18"/>
      <c r="E30" s="19"/>
      <c r="F30" s="85"/>
      <c r="G30" s="86">
        <v>4</v>
      </c>
      <c r="H30" s="138">
        <f t="shared" si="10"/>
        <v>120</v>
      </c>
      <c r="I30" s="20">
        <f t="shared" si="11"/>
        <v>60</v>
      </c>
      <c r="J30" s="21">
        <v>12</v>
      </c>
      <c r="K30" s="21"/>
      <c r="L30" s="21">
        <v>48</v>
      </c>
      <c r="M30" s="22">
        <f>H30-I30</f>
        <v>60</v>
      </c>
      <c r="N30" s="23">
        <v>4</v>
      </c>
      <c r="O30" s="24"/>
      <c r="P30" s="17"/>
      <c r="Q30" s="25"/>
      <c r="R30" s="341"/>
      <c r="S30" s="26"/>
    </row>
    <row r="31" spans="1:19" s="136" customFormat="1" ht="15" customHeight="1" x14ac:dyDescent="0.3">
      <c r="A31" s="83" t="s">
        <v>221</v>
      </c>
      <c r="B31" s="84" t="s">
        <v>306</v>
      </c>
      <c r="C31" s="17">
        <v>3</v>
      </c>
      <c r="D31" s="18"/>
      <c r="E31" s="19"/>
      <c r="F31" s="85"/>
      <c r="G31" s="86">
        <v>4</v>
      </c>
      <c r="H31" s="138">
        <f t="shared" si="10"/>
        <v>120</v>
      </c>
      <c r="I31" s="20">
        <f t="shared" si="11"/>
        <v>60</v>
      </c>
      <c r="J31" s="21">
        <v>12</v>
      </c>
      <c r="K31" s="21"/>
      <c r="L31" s="21">
        <v>48</v>
      </c>
      <c r="M31" s="22">
        <f>H31-I31</f>
        <v>60</v>
      </c>
      <c r="N31" s="23"/>
      <c r="O31" s="24"/>
      <c r="P31" s="17">
        <v>4</v>
      </c>
      <c r="Q31" s="25"/>
      <c r="R31" s="325"/>
      <c r="S31" s="26"/>
    </row>
    <row r="32" spans="1:19" s="136" customFormat="1" ht="15" customHeight="1" thickBot="1" x14ac:dyDescent="0.35">
      <c r="A32" s="203" t="s">
        <v>222</v>
      </c>
      <c r="B32" s="87" t="s">
        <v>307</v>
      </c>
      <c r="C32" s="27">
        <v>3</v>
      </c>
      <c r="D32" s="28"/>
      <c r="E32" s="28"/>
      <c r="F32" s="35"/>
      <c r="G32" s="88">
        <v>4</v>
      </c>
      <c r="H32" s="139">
        <f t="shared" si="10"/>
        <v>120</v>
      </c>
      <c r="I32" s="29">
        <f t="shared" si="11"/>
        <v>60</v>
      </c>
      <c r="J32" s="30">
        <v>12</v>
      </c>
      <c r="K32" s="30"/>
      <c r="L32" s="30">
        <v>48</v>
      </c>
      <c r="M32" s="31">
        <f>H32-I32</f>
        <v>60</v>
      </c>
      <c r="N32" s="32"/>
      <c r="O32" s="33"/>
      <c r="P32" s="27">
        <v>4</v>
      </c>
      <c r="Q32" s="34"/>
      <c r="R32" s="326"/>
      <c r="S32" s="35"/>
    </row>
    <row r="33" spans="1:19" s="136" customFormat="1" ht="15" customHeight="1" thickBot="1" x14ac:dyDescent="0.35">
      <c r="A33" s="546" t="s">
        <v>36</v>
      </c>
      <c r="B33" s="554" t="s">
        <v>172</v>
      </c>
      <c r="C33" s="555"/>
      <c r="D33" s="556"/>
      <c r="E33" s="556"/>
      <c r="F33" s="557"/>
      <c r="G33" s="558">
        <v>5</v>
      </c>
      <c r="H33" s="229">
        <f t="shared" ref="H33:H53" si="13">G33*30</f>
        <v>150</v>
      </c>
      <c r="I33" s="10"/>
      <c r="J33" s="76"/>
      <c r="K33" s="76"/>
      <c r="L33" s="76"/>
      <c r="M33" s="12"/>
      <c r="N33" s="549"/>
      <c r="O33" s="550"/>
      <c r="P33" s="551"/>
      <c r="Q33" s="552"/>
      <c r="R33" s="549"/>
      <c r="S33" s="553"/>
    </row>
    <row r="34" spans="1:19" s="136" customFormat="1" ht="15" customHeight="1" thickBot="1" x14ac:dyDescent="0.35">
      <c r="A34" s="36" t="s">
        <v>37</v>
      </c>
      <c r="B34" s="55" t="s">
        <v>312</v>
      </c>
      <c r="C34" s="56">
        <v>2</v>
      </c>
      <c r="D34" s="64"/>
      <c r="E34" s="57"/>
      <c r="F34" s="58"/>
      <c r="G34" s="39">
        <v>5</v>
      </c>
      <c r="H34" s="74">
        <f t="shared" si="13"/>
        <v>150</v>
      </c>
      <c r="I34" s="48">
        <f t="shared" ref="I34" si="14">SUM(J34+K34+L34)</f>
        <v>54</v>
      </c>
      <c r="J34" s="65">
        <v>28</v>
      </c>
      <c r="K34" s="66"/>
      <c r="L34" s="66">
        <v>26</v>
      </c>
      <c r="M34" s="50">
        <f>H34-I34</f>
        <v>96</v>
      </c>
      <c r="N34" s="59"/>
      <c r="O34" s="60">
        <v>3</v>
      </c>
      <c r="P34" s="59"/>
      <c r="Q34" s="61"/>
      <c r="R34" s="59"/>
      <c r="S34" s="61"/>
    </row>
    <row r="35" spans="1:19" s="136" customFormat="1" ht="15" customHeight="1" thickBot="1" x14ac:dyDescent="0.35">
      <c r="A35" s="36" t="s">
        <v>38</v>
      </c>
      <c r="B35" s="55" t="s">
        <v>85</v>
      </c>
      <c r="C35" s="56">
        <v>2</v>
      </c>
      <c r="D35" s="57"/>
      <c r="E35" s="57"/>
      <c r="F35" s="58"/>
      <c r="G35" s="39">
        <v>6</v>
      </c>
      <c r="H35" s="47">
        <f t="shared" si="13"/>
        <v>180</v>
      </c>
      <c r="I35" s="48">
        <f t="shared" ref="I35:I36" si="15">SUM(J35+K35+L35)</f>
        <v>72</v>
      </c>
      <c r="J35" s="48">
        <v>36</v>
      </c>
      <c r="K35" s="48"/>
      <c r="L35" s="48">
        <v>36</v>
      </c>
      <c r="M35" s="101">
        <f t="shared" ref="M35:M36" si="16">H35-I35</f>
        <v>108</v>
      </c>
      <c r="N35" s="59"/>
      <c r="O35" s="60">
        <v>4</v>
      </c>
      <c r="P35" s="59"/>
      <c r="Q35" s="60"/>
      <c r="R35" s="59"/>
      <c r="S35" s="61"/>
    </row>
    <row r="36" spans="1:19" s="136" customFormat="1" ht="15" customHeight="1" thickBot="1" x14ac:dyDescent="0.35">
      <c r="A36" s="140" t="s">
        <v>39</v>
      </c>
      <c r="B36" s="1027" t="s">
        <v>372</v>
      </c>
      <c r="C36" s="1028"/>
      <c r="D36" s="1029"/>
      <c r="E36" s="1029"/>
      <c r="F36" s="427"/>
      <c r="G36" s="231">
        <v>5</v>
      </c>
      <c r="H36" s="1030">
        <f t="shared" si="13"/>
        <v>150</v>
      </c>
      <c r="I36" s="1031"/>
      <c r="J36" s="1031"/>
      <c r="K36" s="1031"/>
      <c r="L36" s="1031"/>
      <c r="M36" s="1032"/>
      <c r="N36" s="96"/>
      <c r="O36" s="97"/>
      <c r="P36" s="96"/>
      <c r="Q36" s="201"/>
      <c r="R36" s="96"/>
      <c r="S36" s="98"/>
    </row>
    <row r="37" spans="1:19" s="136" customFormat="1" ht="15" customHeight="1" thickBot="1" x14ac:dyDescent="0.35">
      <c r="A37" s="559" t="s">
        <v>40</v>
      </c>
      <c r="B37" s="230" t="s">
        <v>173</v>
      </c>
      <c r="C37" s="504"/>
      <c r="D37" s="373"/>
      <c r="E37" s="373"/>
      <c r="F37" s="338"/>
      <c r="G37" s="227">
        <v>5</v>
      </c>
      <c r="H37" s="253">
        <f t="shared" si="13"/>
        <v>150</v>
      </c>
      <c r="I37" s="505"/>
      <c r="J37" s="506"/>
      <c r="K37" s="374"/>
      <c r="L37" s="374"/>
      <c r="M37" s="507"/>
      <c r="N37" s="59"/>
      <c r="O37" s="60"/>
      <c r="P37" s="59"/>
      <c r="Q37" s="41"/>
      <c r="R37" s="59"/>
      <c r="S37" s="61"/>
    </row>
    <row r="38" spans="1:19" s="136" customFormat="1" ht="15" customHeight="1" thickBot="1" x14ac:dyDescent="0.35">
      <c r="A38" s="475" t="s">
        <v>42</v>
      </c>
      <c r="B38" s="503" t="s">
        <v>223</v>
      </c>
      <c r="C38" s="37">
        <v>1</v>
      </c>
      <c r="D38" s="44"/>
      <c r="E38" s="45"/>
      <c r="F38" s="46"/>
      <c r="G38" s="39">
        <v>6</v>
      </c>
      <c r="H38" s="74">
        <f t="shared" si="13"/>
        <v>180</v>
      </c>
      <c r="I38" s="48">
        <f t="shared" ref="I38:I45" si="17">SUM(J38+K38+L38)</f>
        <v>60</v>
      </c>
      <c r="J38" s="49">
        <v>30</v>
      </c>
      <c r="K38" s="49"/>
      <c r="L38" s="49">
        <v>30</v>
      </c>
      <c r="M38" s="101">
        <f t="shared" ref="M38:M45" si="18">H38-I38</f>
        <v>120</v>
      </c>
      <c r="N38" s="105">
        <v>4</v>
      </c>
      <c r="O38" s="41"/>
      <c r="P38" s="37"/>
      <c r="Q38" s="560"/>
      <c r="R38" s="40"/>
      <c r="S38" s="42"/>
    </row>
    <row r="39" spans="1:19" s="136" customFormat="1" ht="15" customHeight="1" x14ac:dyDescent="0.3">
      <c r="A39" s="80" t="s">
        <v>44</v>
      </c>
      <c r="B39" s="81" t="s">
        <v>41</v>
      </c>
      <c r="C39" s="7"/>
      <c r="D39" s="8"/>
      <c r="E39" s="8"/>
      <c r="F39" s="82"/>
      <c r="G39" s="75">
        <f>SUM(G40+G41)</f>
        <v>6</v>
      </c>
      <c r="H39" s="137">
        <f t="shared" si="13"/>
        <v>180</v>
      </c>
      <c r="I39" s="10">
        <f t="shared" si="17"/>
        <v>66</v>
      </c>
      <c r="J39" s="10">
        <f>SUM(J40+J41)</f>
        <v>34</v>
      </c>
      <c r="K39" s="10">
        <f>SUM(K40+K41)</f>
        <v>0</v>
      </c>
      <c r="L39" s="10">
        <f>SUM(L40+L41)</f>
        <v>32</v>
      </c>
      <c r="M39" s="12">
        <f t="shared" si="18"/>
        <v>114</v>
      </c>
      <c r="N39" s="13"/>
      <c r="O39" s="14"/>
      <c r="P39" s="15"/>
      <c r="Q39" s="561"/>
      <c r="R39" s="77"/>
      <c r="S39" s="78"/>
    </row>
    <row r="40" spans="1:19" s="136" customFormat="1" ht="15" customHeight="1" x14ac:dyDescent="0.3">
      <c r="A40" s="83" t="s">
        <v>147</v>
      </c>
      <c r="B40" s="491" t="s">
        <v>41</v>
      </c>
      <c r="C40" s="17"/>
      <c r="D40" s="18"/>
      <c r="E40" s="19"/>
      <c r="F40" s="85"/>
      <c r="G40" s="86">
        <v>3</v>
      </c>
      <c r="H40" s="138">
        <f t="shared" si="13"/>
        <v>90</v>
      </c>
      <c r="I40" s="20">
        <f t="shared" si="17"/>
        <v>30</v>
      </c>
      <c r="J40" s="21">
        <v>16</v>
      </c>
      <c r="K40" s="21"/>
      <c r="L40" s="21">
        <v>14</v>
      </c>
      <c r="M40" s="22">
        <f t="shared" si="18"/>
        <v>60</v>
      </c>
      <c r="N40" s="23">
        <v>2</v>
      </c>
      <c r="O40" s="24"/>
      <c r="P40" s="17"/>
      <c r="Q40" s="26"/>
      <c r="R40" s="562"/>
      <c r="S40" s="563"/>
    </row>
    <row r="41" spans="1:19" s="136" customFormat="1" ht="15" customHeight="1" thickBot="1" x14ac:dyDescent="0.35">
      <c r="A41" s="203" t="s">
        <v>148</v>
      </c>
      <c r="B41" s="492" t="s">
        <v>41</v>
      </c>
      <c r="C41" s="27">
        <v>2</v>
      </c>
      <c r="D41" s="565"/>
      <c r="E41" s="28"/>
      <c r="F41" s="566"/>
      <c r="G41" s="88">
        <v>3</v>
      </c>
      <c r="H41" s="139">
        <f t="shared" si="13"/>
        <v>90</v>
      </c>
      <c r="I41" s="29">
        <f t="shared" si="17"/>
        <v>36</v>
      </c>
      <c r="J41" s="30">
        <v>18</v>
      </c>
      <c r="K41" s="30"/>
      <c r="L41" s="30">
        <v>18</v>
      </c>
      <c r="M41" s="31">
        <f t="shared" si="18"/>
        <v>54</v>
      </c>
      <c r="N41" s="32"/>
      <c r="O41" s="33">
        <v>2</v>
      </c>
      <c r="P41" s="27"/>
      <c r="Q41" s="35"/>
      <c r="R41" s="567"/>
      <c r="S41" s="35"/>
    </row>
    <row r="42" spans="1:19" s="136" customFormat="1" ht="15" customHeight="1" x14ac:dyDescent="0.3">
      <c r="A42" s="80" t="s">
        <v>45</v>
      </c>
      <c r="B42" s="81" t="s">
        <v>365</v>
      </c>
      <c r="C42" s="7"/>
      <c r="D42" s="8"/>
      <c r="E42" s="8"/>
      <c r="F42" s="82"/>
      <c r="G42" s="75">
        <f>SUM(G43+G44+G45)</f>
        <v>6</v>
      </c>
      <c r="H42" s="137">
        <f t="shared" si="13"/>
        <v>180</v>
      </c>
      <c r="I42" s="10">
        <f t="shared" si="17"/>
        <v>84</v>
      </c>
      <c r="J42" s="10">
        <f>SUM(J43+J44+J45)</f>
        <v>34</v>
      </c>
      <c r="K42" s="10">
        <f>SUM(K43+K44+K45)</f>
        <v>0</v>
      </c>
      <c r="L42" s="10">
        <f>SUM(L43+L44+L45)</f>
        <v>50</v>
      </c>
      <c r="M42" s="12">
        <f t="shared" si="18"/>
        <v>96</v>
      </c>
      <c r="N42" s="13"/>
      <c r="O42" s="14"/>
      <c r="P42" s="15"/>
      <c r="Q42" s="561"/>
      <c r="R42" s="77"/>
      <c r="S42" s="78"/>
    </row>
    <row r="43" spans="1:19" s="136" customFormat="1" ht="15" customHeight="1" x14ac:dyDescent="0.3">
      <c r="A43" s="83" t="s">
        <v>366</v>
      </c>
      <c r="B43" s="491" t="s">
        <v>365</v>
      </c>
      <c r="C43" s="17"/>
      <c r="D43" s="18">
        <v>1</v>
      </c>
      <c r="E43" s="19"/>
      <c r="F43" s="85"/>
      <c r="G43" s="86">
        <v>2</v>
      </c>
      <c r="H43" s="138">
        <f t="shared" si="13"/>
        <v>60</v>
      </c>
      <c r="I43" s="20">
        <f t="shared" si="17"/>
        <v>30</v>
      </c>
      <c r="J43" s="21">
        <v>16</v>
      </c>
      <c r="K43" s="21"/>
      <c r="L43" s="21">
        <v>14</v>
      </c>
      <c r="M43" s="22">
        <f t="shared" si="18"/>
        <v>30</v>
      </c>
      <c r="N43" s="23">
        <v>2</v>
      </c>
      <c r="O43" s="24"/>
      <c r="P43" s="17"/>
      <c r="Q43" s="26"/>
      <c r="R43" s="325"/>
      <c r="S43" s="26"/>
    </row>
    <row r="44" spans="1:19" s="136" customFormat="1" ht="15" customHeight="1" x14ac:dyDescent="0.3">
      <c r="A44" s="83" t="s">
        <v>367</v>
      </c>
      <c r="B44" s="491" t="s">
        <v>365</v>
      </c>
      <c r="C44" s="17">
        <v>2</v>
      </c>
      <c r="D44" s="18"/>
      <c r="E44" s="19"/>
      <c r="F44" s="85"/>
      <c r="G44" s="86">
        <v>3</v>
      </c>
      <c r="H44" s="138">
        <f t="shared" si="13"/>
        <v>90</v>
      </c>
      <c r="I44" s="20">
        <f t="shared" si="17"/>
        <v>36</v>
      </c>
      <c r="J44" s="21">
        <v>18</v>
      </c>
      <c r="K44" s="21"/>
      <c r="L44" s="21">
        <v>18</v>
      </c>
      <c r="M44" s="22">
        <f t="shared" si="18"/>
        <v>54</v>
      </c>
      <c r="N44" s="23"/>
      <c r="O44" s="24">
        <v>2</v>
      </c>
      <c r="P44" s="17"/>
      <c r="Q44" s="26"/>
      <c r="R44" s="325"/>
      <c r="S44" s="26"/>
    </row>
    <row r="45" spans="1:19" s="136" customFormat="1" ht="15" customHeight="1" thickBot="1" x14ac:dyDescent="0.35">
      <c r="A45" s="203" t="s">
        <v>368</v>
      </c>
      <c r="B45" s="492" t="s">
        <v>369</v>
      </c>
      <c r="C45" s="27"/>
      <c r="D45" s="28"/>
      <c r="E45" s="28"/>
      <c r="F45" s="35">
        <v>2</v>
      </c>
      <c r="G45" s="88">
        <v>1</v>
      </c>
      <c r="H45" s="139">
        <f t="shared" si="13"/>
        <v>30</v>
      </c>
      <c r="I45" s="29">
        <f t="shared" si="17"/>
        <v>18</v>
      </c>
      <c r="J45" s="30"/>
      <c r="K45" s="30"/>
      <c r="L45" s="30">
        <v>18</v>
      </c>
      <c r="M45" s="31">
        <f t="shared" si="18"/>
        <v>12</v>
      </c>
      <c r="N45" s="32"/>
      <c r="O45" s="33">
        <v>1</v>
      </c>
      <c r="P45" s="27"/>
      <c r="Q45" s="35"/>
      <c r="R45" s="326"/>
      <c r="S45" s="35"/>
    </row>
    <row r="46" spans="1:19" s="136" customFormat="1" ht="15" customHeight="1" thickBot="1" x14ac:dyDescent="0.35">
      <c r="A46" s="140" t="s">
        <v>46</v>
      </c>
      <c r="B46" s="461" t="s">
        <v>320</v>
      </c>
      <c r="C46" s="466"/>
      <c r="D46" s="467">
        <v>3</v>
      </c>
      <c r="E46" s="468"/>
      <c r="F46" s="469"/>
      <c r="G46" s="69">
        <v>3</v>
      </c>
      <c r="H46" s="470">
        <f>G46*30</f>
        <v>90</v>
      </c>
      <c r="I46" s="471">
        <f>SUM(J46+K46+L46)</f>
        <v>30</v>
      </c>
      <c r="J46" s="94">
        <v>15</v>
      </c>
      <c r="K46" s="95"/>
      <c r="L46" s="95">
        <v>15</v>
      </c>
      <c r="M46" s="472">
        <f>H46-I46</f>
        <v>60</v>
      </c>
      <c r="N46" s="473"/>
      <c r="O46" s="201"/>
      <c r="P46" s="466">
        <v>2</v>
      </c>
      <c r="Q46" s="474"/>
      <c r="R46" s="564"/>
      <c r="S46" s="98"/>
    </row>
    <row r="47" spans="1:19" s="136" customFormat="1" ht="15" customHeight="1" thickBot="1" x14ac:dyDescent="0.35">
      <c r="A47" s="475" t="s">
        <v>48</v>
      </c>
      <c r="B47" s="55" t="s">
        <v>130</v>
      </c>
      <c r="C47" s="56">
        <v>4</v>
      </c>
      <c r="D47" s="57"/>
      <c r="E47" s="57"/>
      <c r="F47" s="421"/>
      <c r="G47" s="39">
        <v>5</v>
      </c>
      <c r="H47" s="74">
        <f t="shared" si="13"/>
        <v>150</v>
      </c>
      <c r="I47" s="48">
        <f>SUM(J47+K47+L47)</f>
        <v>72</v>
      </c>
      <c r="J47" s="65">
        <v>36</v>
      </c>
      <c r="K47" s="66"/>
      <c r="L47" s="66">
        <v>36</v>
      </c>
      <c r="M47" s="50">
        <f t="shared" ref="M47:M52" si="19">H47-I47</f>
        <v>78</v>
      </c>
      <c r="N47" s="59"/>
      <c r="O47" s="60"/>
      <c r="P47" s="59"/>
      <c r="Q47" s="61">
        <v>4</v>
      </c>
      <c r="R47" s="476"/>
      <c r="S47" s="474"/>
    </row>
    <row r="48" spans="1:19" s="136" customFormat="1" ht="15" customHeight="1" thickBot="1" x14ac:dyDescent="0.35">
      <c r="A48" s="477" t="s">
        <v>49</v>
      </c>
      <c r="B48" s="478" t="s">
        <v>137</v>
      </c>
      <c r="C48" s="479">
        <v>3</v>
      </c>
      <c r="D48" s="480"/>
      <c r="E48" s="481"/>
      <c r="F48" s="482"/>
      <c r="G48" s="483">
        <v>4</v>
      </c>
      <c r="H48" s="484">
        <f t="shared" si="13"/>
        <v>120</v>
      </c>
      <c r="I48" s="200">
        <f t="shared" ref="I48:I53" si="20">SUM(J48+K48+L48)</f>
        <v>60</v>
      </c>
      <c r="J48" s="485">
        <v>30</v>
      </c>
      <c r="K48" s="485"/>
      <c r="L48" s="485">
        <v>30</v>
      </c>
      <c r="M48" s="486">
        <f t="shared" si="19"/>
        <v>60</v>
      </c>
      <c r="N48" s="487"/>
      <c r="O48" s="488"/>
      <c r="P48" s="489">
        <v>4</v>
      </c>
      <c r="Q48" s="490"/>
      <c r="R48" s="487"/>
      <c r="S48" s="490"/>
    </row>
    <row r="49" spans="1:19" s="136" customFormat="1" ht="15" customHeight="1" x14ac:dyDescent="0.3">
      <c r="A49" s="80" t="s">
        <v>50</v>
      </c>
      <c r="B49" s="81" t="s">
        <v>43</v>
      </c>
      <c r="C49" s="7"/>
      <c r="D49" s="51"/>
      <c r="E49" s="8"/>
      <c r="F49" s="82"/>
      <c r="G49" s="493">
        <f>SUM(G50+G51+G52)</f>
        <v>10</v>
      </c>
      <c r="H49" s="137">
        <f t="shared" si="13"/>
        <v>300</v>
      </c>
      <c r="I49" s="10">
        <f t="shared" si="20"/>
        <v>150</v>
      </c>
      <c r="J49" s="76">
        <f>SUM(J50+J51+J52)</f>
        <v>66</v>
      </c>
      <c r="K49" s="76"/>
      <c r="L49" s="76">
        <f>SUM(L50+L51+L52)</f>
        <v>84</v>
      </c>
      <c r="M49" s="12">
        <f t="shared" si="19"/>
        <v>150</v>
      </c>
      <c r="N49" s="494"/>
      <c r="O49" s="495"/>
      <c r="P49" s="7"/>
      <c r="Q49" s="496"/>
      <c r="R49" s="497"/>
      <c r="S49" s="496"/>
    </row>
    <row r="50" spans="1:19" s="136" customFormat="1" ht="15" customHeight="1" x14ac:dyDescent="0.3">
      <c r="A50" s="83" t="s">
        <v>356</v>
      </c>
      <c r="B50" s="491" t="s">
        <v>43</v>
      </c>
      <c r="C50" s="17"/>
      <c r="D50" s="18">
        <v>3</v>
      </c>
      <c r="E50" s="19"/>
      <c r="F50" s="85"/>
      <c r="G50" s="86">
        <v>4</v>
      </c>
      <c r="H50" s="138">
        <f t="shared" si="13"/>
        <v>120</v>
      </c>
      <c r="I50" s="20">
        <f t="shared" si="20"/>
        <v>60</v>
      </c>
      <c r="J50" s="21">
        <v>30</v>
      </c>
      <c r="K50" s="21"/>
      <c r="L50" s="21">
        <v>30</v>
      </c>
      <c r="M50" s="22">
        <f t="shared" si="19"/>
        <v>60</v>
      </c>
      <c r="N50" s="23"/>
      <c r="O50" s="24"/>
      <c r="P50" s="17">
        <v>4</v>
      </c>
      <c r="Q50" s="26"/>
      <c r="R50" s="341"/>
      <c r="S50" s="26"/>
    </row>
    <row r="51" spans="1:19" s="136" customFormat="1" ht="15" customHeight="1" x14ac:dyDescent="0.3">
      <c r="A51" s="83" t="s">
        <v>357</v>
      </c>
      <c r="B51" s="491" t="s">
        <v>43</v>
      </c>
      <c r="C51" s="17">
        <v>4</v>
      </c>
      <c r="D51" s="18"/>
      <c r="E51" s="19"/>
      <c r="F51" s="85"/>
      <c r="G51" s="86">
        <v>5</v>
      </c>
      <c r="H51" s="138">
        <f t="shared" si="13"/>
        <v>150</v>
      </c>
      <c r="I51" s="20">
        <f t="shared" si="20"/>
        <v>72</v>
      </c>
      <c r="J51" s="21">
        <v>36</v>
      </c>
      <c r="K51" s="21"/>
      <c r="L51" s="21">
        <v>36</v>
      </c>
      <c r="M51" s="22">
        <f t="shared" si="19"/>
        <v>78</v>
      </c>
      <c r="N51" s="23"/>
      <c r="O51" s="24"/>
      <c r="P51" s="17"/>
      <c r="Q51" s="26">
        <v>4</v>
      </c>
      <c r="R51" s="341"/>
      <c r="S51" s="26"/>
    </row>
    <row r="52" spans="1:19" s="136" customFormat="1" ht="15" customHeight="1" thickBot="1" x14ac:dyDescent="0.35">
      <c r="A52" s="203" t="s">
        <v>358</v>
      </c>
      <c r="B52" s="492" t="s">
        <v>138</v>
      </c>
      <c r="C52" s="27"/>
      <c r="D52" s="28"/>
      <c r="E52" s="28"/>
      <c r="F52" s="498">
        <v>4</v>
      </c>
      <c r="G52" s="88">
        <v>1</v>
      </c>
      <c r="H52" s="139">
        <f t="shared" si="13"/>
        <v>30</v>
      </c>
      <c r="I52" s="29">
        <f t="shared" si="20"/>
        <v>18</v>
      </c>
      <c r="J52" s="30"/>
      <c r="K52" s="30"/>
      <c r="L52" s="30">
        <v>18</v>
      </c>
      <c r="M52" s="31">
        <f t="shared" si="19"/>
        <v>12</v>
      </c>
      <c r="N52" s="499"/>
      <c r="O52" s="34"/>
      <c r="P52" s="27"/>
      <c r="Q52" s="35">
        <v>1</v>
      </c>
      <c r="R52" s="27"/>
      <c r="S52" s="35"/>
    </row>
    <row r="53" spans="1:19" s="136" customFormat="1" ht="15" customHeight="1" thickBot="1" x14ac:dyDescent="0.35">
      <c r="A53" s="36" t="s">
        <v>51</v>
      </c>
      <c r="B53" s="503" t="s">
        <v>261</v>
      </c>
      <c r="C53" s="62"/>
      <c r="D53" s="64">
        <v>5</v>
      </c>
      <c r="E53" s="57"/>
      <c r="F53" s="58"/>
      <c r="G53" s="39">
        <v>4</v>
      </c>
      <c r="H53" s="74">
        <f t="shared" si="13"/>
        <v>120</v>
      </c>
      <c r="I53" s="48">
        <f t="shared" si="20"/>
        <v>60</v>
      </c>
      <c r="J53" s="65">
        <v>30</v>
      </c>
      <c r="K53" s="66"/>
      <c r="L53" s="66">
        <v>30</v>
      </c>
      <c r="M53" s="50">
        <f>H53-I53</f>
        <v>60</v>
      </c>
      <c r="N53" s="59"/>
      <c r="O53" s="60"/>
      <c r="P53" s="37"/>
      <c r="Q53" s="42"/>
      <c r="R53" s="40">
        <v>4</v>
      </c>
      <c r="S53" s="42"/>
    </row>
    <row r="54" spans="1:19" s="136" customFormat="1" ht="15" customHeight="1" thickBot="1" x14ac:dyDescent="0.35">
      <c r="A54" s="475" t="s">
        <v>52</v>
      </c>
      <c r="B54" s="226" t="s">
        <v>313</v>
      </c>
      <c r="C54" s="504"/>
      <c r="D54" s="373"/>
      <c r="E54" s="373"/>
      <c r="F54" s="338"/>
      <c r="G54" s="227">
        <v>5</v>
      </c>
      <c r="H54" s="253">
        <f t="shared" ref="H54:H62" si="21">G54*30</f>
        <v>150</v>
      </c>
      <c r="I54" s="505"/>
      <c r="J54" s="506"/>
      <c r="K54" s="374"/>
      <c r="L54" s="374"/>
      <c r="M54" s="507"/>
      <c r="N54" s="508"/>
      <c r="O54" s="509"/>
      <c r="P54" s="228"/>
      <c r="Q54" s="510"/>
      <c r="R54" s="511"/>
      <c r="S54" s="512"/>
    </row>
    <row r="55" spans="1:19" s="136" customFormat="1" ht="15" customHeight="1" thickBot="1" x14ac:dyDescent="0.35">
      <c r="A55" s="36" t="s">
        <v>140</v>
      </c>
      <c r="B55" s="55" t="s">
        <v>132</v>
      </c>
      <c r="C55" s="37"/>
      <c r="D55" s="44">
        <v>6</v>
      </c>
      <c r="E55" s="45"/>
      <c r="F55" s="46"/>
      <c r="G55" s="39">
        <v>3</v>
      </c>
      <c r="H55" s="74">
        <f t="shared" si="21"/>
        <v>90</v>
      </c>
      <c r="I55" s="48">
        <f t="shared" ref="I55:I56" si="22">SUM(J55+K55+L55)</f>
        <v>34</v>
      </c>
      <c r="J55" s="49">
        <v>18</v>
      </c>
      <c r="K55" s="49">
        <v>8</v>
      </c>
      <c r="L55" s="49">
        <v>8</v>
      </c>
      <c r="M55" s="101">
        <f t="shared" ref="M55" si="23">H55-I55</f>
        <v>56</v>
      </c>
      <c r="N55" s="105"/>
      <c r="O55" s="41"/>
      <c r="P55" s="37"/>
      <c r="Q55" s="42"/>
      <c r="R55" s="105"/>
      <c r="S55" s="42">
        <v>2</v>
      </c>
    </row>
    <row r="56" spans="1:19" s="136" customFormat="1" ht="15" customHeight="1" thickBot="1" x14ac:dyDescent="0.35">
      <c r="A56" s="36" t="s">
        <v>146</v>
      </c>
      <c r="B56" s="503" t="s">
        <v>240</v>
      </c>
      <c r="C56" s="62"/>
      <c r="D56" s="64">
        <v>4</v>
      </c>
      <c r="E56" s="57"/>
      <c r="F56" s="58"/>
      <c r="G56" s="39">
        <v>4</v>
      </c>
      <c r="H56" s="74">
        <f t="shared" si="21"/>
        <v>120</v>
      </c>
      <c r="I56" s="48">
        <f t="shared" si="22"/>
        <v>54</v>
      </c>
      <c r="J56" s="65">
        <v>26</v>
      </c>
      <c r="K56" s="66"/>
      <c r="L56" s="66">
        <v>28</v>
      </c>
      <c r="M56" s="50">
        <f>H56-I56</f>
        <v>66</v>
      </c>
      <c r="N56" s="59"/>
      <c r="O56" s="60"/>
      <c r="P56" s="37"/>
      <c r="Q56" s="42">
        <v>3</v>
      </c>
      <c r="R56" s="40"/>
      <c r="S56" s="42"/>
    </row>
    <row r="57" spans="1:19" s="136" customFormat="1" ht="15" customHeight="1" thickBot="1" x14ac:dyDescent="0.35">
      <c r="A57" s="89" t="s">
        <v>225</v>
      </c>
      <c r="B57" s="55" t="s">
        <v>74</v>
      </c>
      <c r="C57" s="56">
        <v>5</v>
      </c>
      <c r="D57" s="64"/>
      <c r="E57" s="57"/>
      <c r="F57" s="58"/>
      <c r="G57" s="39">
        <v>4</v>
      </c>
      <c r="H57" s="74">
        <f t="shared" si="21"/>
        <v>120</v>
      </c>
      <c r="I57" s="48">
        <f t="shared" ref="I57:I60" si="24">SUM(J57+K57+L57)</f>
        <v>60</v>
      </c>
      <c r="J57" s="65">
        <v>30</v>
      </c>
      <c r="K57" s="66"/>
      <c r="L57" s="66">
        <v>30</v>
      </c>
      <c r="M57" s="50">
        <f t="shared" ref="M57" si="25">H57-I57</f>
        <v>60</v>
      </c>
      <c r="N57" s="59"/>
      <c r="O57" s="60"/>
      <c r="P57" s="59"/>
      <c r="Q57" s="61"/>
      <c r="R57" s="59">
        <v>4</v>
      </c>
      <c r="S57" s="61"/>
    </row>
    <row r="58" spans="1:19" ht="15" customHeight="1" thickBot="1" x14ac:dyDescent="0.35">
      <c r="A58" s="89" t="s">
        <v>226</v>
      </c>
      <c r="B58" s="55" t="s">
        <v>135</v>
      </c>
      <c r="C58" s="56">
        <v>5</v>
      </c>
      <c r="D58" s="64"/>
      <c r="E58" s="57"/>
      <c r="F58" s="58"/>
      <c r="G58" s="39">
        <v>4</v>
      </c>
      <c r="H58" s="74">
        <f t="shared" si="21"/>
        <v>120</v>
      </c>
      <c r="I58" s="48">
        <f t="shared" si="24"/>
        <v>60</v>
      </c>
      <c r="J58" s="65">
        <v>30</v>
      </c>
      <c r="K58" s="66"/>
      <c r="L58" s="66">
        <v>30</v>
      </c>
      <c r="M58" s="50">
        <f>H58-I58</f>
        <v>60</v>
      </c>
      <c r="N58" s="59"/>
      <c r="O58" s="60"/>
      <c r="P58" s="59"/>
      <c r="Q58" s="60"/>
      <c r="R58" s="59">
        <v>4</v>
      </c>
      <c r="S58" s="61"/>
    </row>
    <row r="59" spans="1:19" ht="15" customHeight="1" thickBot="1" x14ac:dyDescent="0.35">
      <c r="A59" s="89" t="s">
        <v>227</v>
      </c>
      <c r="B59" s="55" t="s">
        <v>139</v>
      </c>
      <c r="C59" s="56"/>
      <c r="D59" s="64">
        <v>6</v>
      </c>
      <c r="E59" s="57"/>
      <c r="F59" s="58"/>
      <c r="G59" s="39">
        <v>3</v>
      </c>
      <c r="H59" s="74">
        <f t="shared" si="21"/>
        <v>90</v>
      </c>
      <c r="I59" s="48">
        <f t="shared" si="24"/>
        <v>34</v>
      </c>
      <c r="J59" s="65">
        <v>18</v>
      </c>
      <c r="K59" s="66"/>
      <c r="L59" s="66">
        <v>16</v>
      </c>
      <c r="M59" s="50">
        <f t="shared" ref="M59" si="26">H59-I59</f>
        <v>56</v>
      </c>
      <c r="N59" s="59"/>
      <c r="O59" s="60"/>
      <c r="P59" s="59"/>
      <c r="Q59" s="60"/>
      <c r="R59" s="59"/>
      <c r="S59" s="61">
        <v>2</v>
      </c>
    </row>
    <row r="60" spans="1:19" s="213" customFormat="1" ht="15" customHeight="1" thickBot="1" x14ac:dyDescent="0.35">
      <c r="A60" s="89" t="s">
        <v>228</v>
      </c>
      <c r="B60" s="55" t="s">
        <v>136</v>
      </c>
      <c r="C60" s="56">
        <v>4</v>
      </c>
      <c r="D60" s="64"/>
      <c r="E60" s="57"/>
      <c r="F60" s="58"/>
      <c r="G60" s="39">
        <v>4</v>
      </c>
      <c r="H60" s="74">
        <f t="shared" si="21"/>
        <v>120</v>
      </c>
      <c r="I60" s="48">
        <f t="shared" si="24"/>
        <v>54</v>
      </c>
      <c r="J60" s="65">
        <v>28</v>
      </c>
      <c r="K60" s="66"/>
      <c r="L60" s="66">
        <v>26</v>
      </c>
      <c r="M60" s="50">
        <f>H60-I60</f>
        <v>66</v>
      </c>
      <c r="N60" s="59"/>
      <c r="O60" s="60"/>
      <c r="P60" s="59"/>
      <c r="Q60" s="61">
        <v>3</v>
      </c>
      <c r="R60" s="59"/>
      <c r="S60" s="61"/>
    </row>
    <row r="61" spans="1:19" s="136" customFormat="1" ht="15" customHeight="1" thickBot="1" x14ac:dyDescent="0.35">
      <c r="A61" s="89" t="s">
        <v>342</v>
      </c>
      <c r="B61" s="55" t="s">
        <v>47</v>
      </c>
      <c r="C61" s="56">
        <v>6</v>
      </c>
      <c r="D61" s="64"/>
      <c r="E61" s="57"/>
      <c r="F61" s="421"/>
      <c r="G61" s="39">
        <v>4</v>
      </c>
      <c r="H61" s="74">
        <f t="shared" si="21"/>
        <v>120</v>
      </c>
      <c r="I61" s="48">
        <f t="shared" ref="I61" si="27">SUM(J61+K61+L61)</f>
        <v>52</v>
      </c>
      <c r="J61" s="65">
        <v>26</v>
      </c>
      <c r="K61" s="66"/>
      <c r="L61" s="66">
        <v>26</v>
      </c>
      <c r="M61" s="50">
        <f>H61-I61</f>
        <v>68</v>
      </c>
      <c r="N61" s="59"/>
      <c r="O61" s="61"/>
      <c r="P61" s="252"/>
      <c r="Q61" s="60"/>
      <c r="R61" s="59"/>
      <c r="S61" s="61">
        <v>3</v>
      </c>
    </row>
    <row r="62" spans="1:19" s="136" customFormat="1" ht="15" customHeight="1" thickBot="1" x14ac:dyDescent="0.35">
      <c r="A62" s="89" t="s">
        <v>343</v>
      </c>
      <c r="B62" s="55" t="s">
        <v>141</v>
      </c>
      <c r="C62" s="56"/>
      <c r="D62" s="64">
        <v>6</v>
      </c>
      <c r="E62" s="57"/>
      <c r="F62" s="58"/>
      <c r="G62" s="39">
        <v>3</v>
      </c>
      <c r="H62" s="422">
        <f t="shared" si="21"/>
        <v>90</v>
      </c>
      <c r="I62" s="200">
        <f>SUM(J62+K62+L62)</f>
        <v>34</v>
      </c>
      <c r="J62" s="423">
        <v>18</v>
      </c>
      <c r="K62" s="424"/>
      <c r="L62" s="424">
        <v>16</v>
      </c>
      <c r="M62" s="425">
        <f>H62-I62</f>
        <v>56</v>
      </c>
      <c r="N62" s="59"/>
      <c r="O62" s="60"/>
      <c r="P62" s="59"/>
      <c r="Q62" s="61"/>
      <c r="R62" s="59"/>
      <c r="S62" s="61">
        <v>2</v>
      </c>
    </row>
    <row r="63" spans="1:19" s="136" customFormat="1" ht="15" customHeight="1" thickBot="1" x14ac:dyDescent="0.35">
      <c r="A63" s="824" t="s">
        <v>174</v>
      </c>
      <c r="B63" s="825"/>
      <c r="C63" s="825"/>
      <c r="D63" s="825"/>
      <c r="E63" s="825"/>
      <c r="F63" s="825"/>
      <c r="G63" s="227">
        <f>SUM(G33+G36+G37+G54)</f>
        <v>20</v>
      </c>
      <c r="H63" s="240">
        <f>SUM(H33+H36+H37+H54)</f>
        <v>600</v>
      </c>
      <c r="I63" s="67"/>
      <c r="J63" s="67"/>
      <c r="K63" s="67"/>
      <c r="L63" s="67"/>
      <c r="M63" s="236"/>
      <c r="N63" s="100"/>
      <c r="O63" s="205"/>
      <c r="P63" s="99"/>
      <c r="Q63" s="204"/>
      <c r="R63" s="99"/>
      <c r="S63" s="204"/>
    </row>
    <row r="64" spans="1:19" s="136" customFormat="1" ht="15" customHeight="1" thickBot="1" x14ac:dyDescent="0.35">
      <c r="A64" s="748" t="s">
        <v>154</v>
      </c>
      <c r="B64" s="749"/>
      <c r="C64" s="749"/>
      <c r="D64" s="749"/>
      <c r="E64" s="749"/>
      <c r="F64" s="749"/>
      <c r="G64" s="39">
        <f>SUM(G26+G27+G28+G29+G34+G35+G38+G39+G42+G46+G47+G48+G49+G53+G55+G56+G57+G58+G59+G60+G61+G62)</f>
        <v>108</v>
      </c>
      <c r="H64" s="70">
        <f t="shared" ref="H64:M64" si="28">SUM(H26+H27+H28+H29+H34+H35+H38+H39+H42+H46+H47+H48+H49+H53+H55+H56+H57+H58+H59+H60+H61+H62)</f>
        <v>3240</v>
      </c>
      <c r="I64" s="63">
        <f t="shared" si="28"/>
        <v>1420</v>
      </c>
      <c r="J64" s="63">
        <f t="shared" si="28"/>
        <v>631</v>
      </c>
      <c r="K64" s="63">
        <f t="shared" si="28"/>
        <v>8</v>
      </c>
      <c r="L64" s="63">
        <f t="shared" si="28"/>
        <v>781</v>
      </c>
      <c r="M64" s="72">
        <f t="shared" si="28"/>
        <v>1820</v>
      </c>
      <c r="N64" s="243">
        <f>SUM(N26:N62)</f>
        <v>22</v>
      </c>
      <c r="O64" s="71">
        <f t="shared" ref="O64:S64" si="29">SUM(O26:O62)</f>
        <v>12</v>
      </c>
      <c r="P64" s="242">
        <f t="shared" si="29"/>
        <v>18</v>
      </c>
      <c r="Q64" s="72">
        <f t="shared" si="29"/>
        <v>15</v>
      </c>
      <c r="R64" s="243">
        <f t="shared" si="29"/>
        <v>12</v>
      </c>
      <c r="S64" s="72">
        <f t="shared" si="29"/>
        <v>9</v>
      </c>
    </row>
    <row r="65" spans="1:19" ht="15" customHeight="1" thickBot="1" x14ac:dyDescent="0.35">
      <c r="A65" s="748" t="s">
        <v>155</v>
      </c>
      <c r="B65" s="749"/>
      <c r="C65" s="749"/>
      <c r="D65" s="749"/>
      <c r="E65" s="749"/>
      <c r="F65" s="749"/>
      <c r="G65" s="39">
        <f>SUM(G63:G64)</f>
        <v>128</v>
      </c>
      <c r="H65" s="232">
        <f>SUM(H63:H64)</f>
        <v>3840</v>
      </c>
      <c r="I65" s="209"/>
      <c r="J65" s="209"/>
      <c r="K65" s="209"/>
      <c r="L65" s="209"/>
      <c r="M65" s="210"/>
      <c r="N65" s="100"/>
      <c r="O65" s="205"/>
      <c r="P65" s="99"/>
      <c r="Q65" s="204"/>
      <c r="R65" s="99"/>
      <c r="S65" s="204"/>
    </row>
    <row r="66" spans="1:19" s="136" customFormat="1" ht="15" customHeight="1" thickBot="1" x14ac:dyDescent="0.35">
      <c r="A66" s="796" t="s">
        <v>53</v>
      </c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797"/>
      <c r="O66" s="797"/>
      <c r="P66" s="797"/>
      <c r="Q66" s="797"/>
      <c r="R66" s="797"/>
      <c r="S66" s="798"/>
    </row>
    <row r="67" spans="1:19" s="136" customFormat="1" ht="15" customHeight="1" thickBot="1" x14ac:dyDescent="0.35">
      <c r="A67" s="539" t="s">
        <v>54</v>
      </c>
      <c r="B67" s="55" t="s">
        <v>370</v>
      </c>
      <c r="C67" s="56"/>
      <c r="D67" s="57" t="s">
        <v>268</v>
      </c>
      <c r="E67" s="57"/>
      <c r="F67" s="540"/>
      <c r="G67" s="39">
        <v>6</v>
      </c>
      <c r="H67" s="47">
        <f>G67*30</f>
        <v>180</v>
      </c>
      <c r="I67" s="48">
        <f t="shared" ref="I67:I68" si="30">SUM(J67+K67+L67)</f>
        <v>108</v>
      </c>
      <c r="J67" s="65"/>
      <c r="K67" s="66"/>
      <c r="L67" s="66">
        <v>108</v>
      </c>
      <c r="M67" s="101">
        <f>H67-I67</f>
        <v>72</v>
      </c>
      <c r="N67" s="568"/>
      <c r="O67" s="569">
        <v>6</v>
      </c>
      <c r="P67" s="570"/>
      <c r="Q67" s="571"/>
      <c r="R67" s="570"/>
      <c r="S67" s="571"/>
    </row>
    <row r="68" spans="1:19" ht="15" customHeight="1" thickBot="1" x14ac:dyDescent="0.35">
      <c r="A68" s="539" t="s">
        <v>55</v>
      </c>
      <c r="B68" s="90" t="s">
        <v>229</v>
      </c>
      <c r="C68" s="91"/>
      <c r="D68" s="57" t="s">
        <v>276</v>
      </c>
      <c r="E68" s="57"/>
      <c r="F68" s="540"/>
      <c r="G68" s="39">
        <v>6</v>
      </c>
      <c r="H68" s="47">
        <f>G68*30</f>
        <v>180</v>
      </c>
      <c r="I68" s="48">
        <f t="shared" si="30"/>
        <v>108</v>
      </c>
      <c r="J68" s="65"/>
      <c r="K68" s="66"/>
      <c r="L68" s="66">
        <v>108</v>
      </c>
      <c r="M68" s="101">
        <f>H68-I68</f>
        <v>72</v>
      </c>
      <c r="N68" s="541"/>
      <c r="O68" s="542"/>
      <c r="P68" s="543"/>
      <c r="Q68" s="544">
        <v>6</v>
      </c>
      <c r="R68" s="543"/>
      <c r="S68" s="544"/>
    </row>
    <row r="69" spans="1:19" ht="15" customHeight="1" thickBot="1" x14ac:dyDescent="0.35">
      <c r="A69" s="426" t="s">
        <v>56</v>
      </c>
      <c r="B69" s="90" t="s">
        <v>58</v>
      </c>
      <c r="C69" s="91"/>
      <c r="D69" s="92" t="s">
        <v>277</v>
      </c>
      <c r="E69" s="92"/>
      <c r="F69" s="427"/>
      <c r="G69" s="69">
        <v>6</v>
      </c>
      <c r="H69" s="43">
        <f>G69*30</f>
        <v>180</v>
      </c>
      <c r="I69" s="48">
        <f t="shared" ref="I69" si="31">SUM(J69+K69+L69)</f>
        <v>102</v>
      </c>
      <c r="J69" s="428"/>
      <c r="K69" s="429"/>
      <c r="L69" s="429">
        <v>102</v>
      </c>
      <c r="M69" s="102">
        <f>H69-I69</f>
        <v>78</v>
      </c>
      <c r="N69" s="430"/>
      <c r="O69" s="431"/>
      <c r="P69" s="432"/>
      <c r="Q69" s="433"/>
      <c r="R69" s="434"/>
      <c r="S69" s="433">
        <v>6</v>
      </c>
    </row>
    <row r="70" spans="1:19" ht="15" customHeight="1" thickBot="1" x14ac:dyDescent="0.35">
      <c r="A70" s="794" t="s">
        <v>278</v>
      </c>
      <c r="B70" s="795"/>
      <c r="C70" s="795"/>
      <c r="D70" s="795"/>
      <c r="E70" s="795"/>
      <c r="F70" s="795"/>
      <c r="G70" s="103">
        <f>SUM(G67:G69)</f>
        <v>18</v>
      </c>
      <c r="H70" s="70">
        <f t="shared" ref="H70:M70" si="32">SUM(H67:H69)</f>
        <v>540</v>
      </c>
      <c r="I70" s="63">
        <f t="shared" si="32"/>
        <v>318</v>
      </c>
      <c r="J70" s="63">
        <f t="shared" si="32"/>
        <v>0</v>
      </c>
      <c r="K70" s="63">
        <f t="shared" si="32"/>
        <v>0</v>
      </c>
      <c r="L70" s="63">
        <f t="shared" si="32"/>
        <v>318</v>
      </c>
      <c r="M70" s="71">
        <f t="shared" si="32"/>
        <v>222</v>
      </c>
      <c r="N70" s="70">
        <f t="shared" ref="N70:S70" si="33">SUM(N67:N69)</f>
        <v>0</v>
      </c>
      <c r="O70" s="71">
        <f t="shared" si="33"/>
        <v>6</v>
      </c>
      <c r="P70" s="70">
        <f t="shared" si="33"/>
        <v>0</v>
      </c>
      <c r="Q70" s="72">
        <f t="shared" si="33"/>
        <v>6</v>
      </c>
      <c r="R70" s="73">
        <f t="shared" si="33"/>
        <v>0</v>
      </c>
      <c r="S70" s="72">
        <f t="shared" si="33"/>
        <v>6</v>
      </c>
    </row>
    <row r="71" spans="1:19" ht="15" customHeight="1" thickBot="1" x14ac:dyDescent="0.35">
      <c r="A71" s="801" t="s">
        <v>128</v>
      </c>
      <c r="B71" s="802"/>
      <c r="C71" s="802"/>
      <c r="D71" s="802"/>
      <c r="E71" s="802"/>
      <c r="F71" s="802"/>
      <c r="G71" s="802"/>
      <c r="H71" s="802"/>
      <c r="I71" s="802"/>
      <c r="J71" s="802"/>
      <c r="K71" s="802"/>
      <c r="L71" s="802"/>
      <c r="M71" s="802"/>
      <c r="N71" s="802"/>
      <c r="O71" s="802"/>
      <c r="P71" s="802"/>
      <c r="Q71" s="802"/>
      <c r="R71" s="802"/>
      <c r="S71" s="803"/>
    </row>
    <row r="72" spans="1:19" ht="15" customHeight="1" thickBot="1" x14ac:dyDescent="0.35">
      <c r="A72" s="89" t="s">
        <v>59</v>
      </c>
      <c r="B72" s="435" t="s">
        <v>129</v>
      </c>
      <c r="C72" s="436">
        <v>6</v>
      </c>
      <c r="D72" s="437"/>
      <c r="E72" s="437"/>
      <c r="F72" s="438"/>
      <c r="G72" s="39">
        <v>3</v>
      </c>
      <c r="H72" s="47">
        <f>G72*30</f>
        <v>90</v>
      </c>
      <c r="I72" s="48">
        <f>SUM(J72+K72+L72)</f>
        <v>0</v>
      </c>
      <c r="J72" s="65"/>
      <c r="K72" s="66"/>
      <c r="L72" s="66"/>
      <c r="M72" s="101">
        <f>H72-I72</f>
        <v>90</v>
      </c>
      <c r="N72" s="40"/>
      <c r="O72" s="104"/>
      <c r="P72" s="105"/>
      <c r="Q72" s="41"/>
      <c r="R72" s="40"/>
      <c r="S72" s="104"/>
    </row>
    <row r="73" spans="1:19" s="136" customFormat="1" ht="15" customHeight="1" thickBot="1" x14ac:dyDescent="0.35">
      <c r="A73" s="794" t="s">
        <v>60</v>
      </c>
      <c r="B73" s="795"/>
      <c r="C73" s="795"/>
      <c r="D73" s="795"/>
      <c r="E73" s="795"/>
      <c r="F73" s="795"/>
      <c r="G73" s="69">
        <f t="shared" ref="G73:S73" si="34">SUM(G72:G72)</f>
        <v>3</v>
      </c>
      <c r="H73" s="106">
        <f t="shared" si="34"/>
        <v>90</v>
      </c>
      <c r="I73" s="107">
        <f t="shared" si="34"/>
        <v>0</v>
      </c>
      <c r="J73" s="107">
        <f t="shared" si="34"/>
        <v>0</v>
      </c>
      <c r="K73" s="107">
        <f t="shared" si="34"/>
        <v>0</v>
      </c>
      <c r="L73" s="107">
        <f t="shared" si="34"/>
        <v>0</v>
      </c>
      <c r="M73" s="108">
        <f t="shared" si="34"/>
        <v>90</v>
      </c>
      <c r="N73" s="106">
        <f t="shared" si="34"/>
        <v>0</v>
      </c>
      <c r="O73" s="110">
        <f t="shared" si="34"/>
        <v>0</v>
      </c>
      <c r="P73" s="109">
        <f t="shared" si="34"/>
        <v>0</v>
      </c>
      <c r="Q73" s="111">
        <f t="shared" si="34"/>
        <v>0</v>
      </c>
      <c r="R73" s="106">
        <f t="shared" si="34"/>
        <v>0</v>
      </c>
      <c r="S73" s="110">
        <f t="shared" si="34"/>
        <v>0</v>
      </c>
    </row>
    <row r="74" spans="1:19" s="136" customFormat="1" ht="15" customHeight="1" thickBot="1" x14ac:dyDescent="0.35">
      <c r="A74" s="799" t="s">
        <v>175</v>
      </c>
      <c r="B74" s="800"/>
      <c r="C74" s="800"/>
      <c r="D74" s="800"/>
      <c r="E74" s="800"/>
      <c r="F74" s="800"/>
      <c r="G74" s="331">
        <f>SUM(G21+G63)</f>
        <v>44</v>
      </c>
      <c r="H74" s="363">
        <f>SUM(H21+H63)</f>
        <v>1320</v>
      </c>
      <c r="I74" s="362"/>
      <c r="J74" s="246"/>
      <c r="K74" s="246"/>
      <c r="L74" s="246"/>
      <c r="M74" s="247"/>
      <c r="N74" s="113"/>
      <c r="O74" s="115"/>
      <c r="P74" s="113"/>
      <c r="Q74" s="116"/>
      <c r="R74" s="113"/>
      <c r="S74" s="116"/>
    </row>
    <row r="75" spans="1:19" s="136" customFormat="1" ht="15" customHeight="1" thickBot="1" x14ac:dyDescent="0.35">
      <c r="A75" s="789" t="s">
        <v>156</v>
      </c>
      <c r="B75" s="790"/>
      <c r="C75" s="790"/>
      <c r="D75" s="790"/>
      <c r="E75" s="790"/>
      <c r="F75" s="790"/>
      <c r="G75" s="112">
        <f t="shared" ref="G75:S75" si="35">SUM(G22+G64+G70+G73)</f>
        <v>136</v>
      </c>
      <c r="H75" s="113">
        <f t="shared" si="35"/>
        <v>4080</v>
      </c>
      <c r="I75" s="114">
        <f t="shared" si="35"/>
        <v>1892</v>
      </c>
      <c r="J75" s="114">
        <f t="shared" si="35"/>
        <v>691</v>
      </c>
      <c r="K75" s="114">
        <f t="shared" si="35"/>
        <v>8</v>
      </c>
      <c r="L75" s="114">
        <f t="shared" si="35"/>
        <v>1193</v>
      </c>
      <c r="M75" s="116">
        <f t="shared" si="35"/>
        <v>2188</v>
      </c>
      <c r="N75" s="113">
        <f t="shared" si="35"/>
        <v>22</v>
      </c>
      <c r="O75" s="251">
        <f t="shared" si="35"/>
        <v>25</v>
      </c>
      <c r="P75" s="113">
        <f t="shared" si="35"/>
        <v>18</v>
      </c>
      <c r="Q75" s="250">
        <f t="shared" si="35"/>
        <v>21</v>
      </c>
      <c r="R75" s="245">
        <f t="shared" si="35"/>
        <v>12</v>
      </c>
      <c r="S75" s="250">
        <f t="shared" si="35"/>
        <v>17</v>
      </c>
    </row>
    <row r="76" spans="1:19" ht="16.2" thickBot="1" x14ac:dyDescent="0.35">
      <c r="A76" s="789" t="s">
        <v>157</v>
      </c>
      <c r="B76" s="790"/>
      <c r="C76" s="790"/>
      <c r="D76" s="790"/>
      <c r="E76" s="790"/>
      <c r="F76" s="790"/>
      <c r="G76" s="112">
        <f>SUM(G74:G75)</f>
        <v>180</v>
      </c>
      <c r="H76" s="244">
        <f>SUM(H74:H75)</f>
        <v>5400</v>
      </c>
      <c r="I76" s="248"/>
      <c r="J76" s="248"/>
      <c r="K76" s="248"/>
      <c r="L76" s="248"/>
      <c r="M76" s="249"/>
      <c r="N76" s="113"/>
      <c r="O76" s="115"/>
      <c r="P76" s="113"/>
      <c r="Q76" s="116"/>
      <c r="R76" s="113"/>
      <c r="S76" s="116"/>
    </row>
    <row r="77" spans="1:19" ht="16.2" thickBot="1" x14ac:dyDescent="0.35">
      <c r="A77" s="791" t="s">
        <v>61</v>
      </c>
      <c r="B77" s="792"/>
      <c r="C77" s="792"/>
      <c r="D77" s="792"/>
      <c r="E77" s="792"/>
      <c r="F77" s="792"/>
      <c r="G77" s="792"/>
      <c r="H77" s="792"/>
      <c r="I77" s="792"/>
      <c r="J77" s="792"/>
      <c r="K77" s="792"/>
      <c r="L77" s="792"/>
      <c r="M77" s="792"/>
      <c r="N77" s="792"/>
      <c r="O77" s="792"/>
      <c r="P77" s="792"/>
      <c r="Q77" s="792"/>
      <c r="R77" s="792"/>
      <c r="S77" s="793"/>
    </row>
    <row r="78" spans="1:19" ht="16.2" thickBot="1" x14ac:dyDescent="0.35">
      <c r="A78" s="745" t="s">
        <v>62</v>
      </c>
      <c r="B78" s="746"/>
      <c r="C78" s="746"/>
      <c r="D78" s="746"/>
      <c r="E78" s="746"/>
      <c r="F78" s="746"/>
      <c r="G78" s="746"/>
      <c r="H78" s="746"/>
      <c r="I78" s="746"/>
      <c r="J78" s="746"/>
      <c r="K78" s="746"/>
      <c r="L78" s="746"/>
      <c r="M78" s="746"/>
      <c r="N78" s="746"/>
      <c r="O78" s="746"/>
      <c r="P78" s="746"/>
      <c r="Q78" s="746"/>
      <c r="R78" s="746"/>
      <c r="S78" s="747"/>
    </row>
    <row r="79" spans="1:19" s="136" customFormat="1" ht="16.8" thickBot="1" x14ac:dyDescent="0.35">
      <c r="A79" s="572" t="s">
        <v>63</v>
      </c>
      <c r="B79" s="526" t="s">
        <v>279</v>
      </c>
      <c r="C79" s="555"/>
      <c r="D79" s="556"/>
      <c r="E79" s="556"/>
      <c r="F79" s="573"/>
      <c r="G79" s="574">
        <v>4</v>
      </c>
      <c r="H79" s="575">
        <f>G79*30</f>
        <v>120</v>
      </c>
      <c r="I79" s="358"/>
      <c r="J79" s="576"/>
      <c r="K79" s="576"/>
      <c r="L79" s="576"/>
      <c r="M79" s="577"/>
      <c r="N79" s="578"/>
      <c r="O79" s="579"/>
      <c r="P79" s="580"/>
      <c r="Q79" s="581"/>
      <c r="R79" s="580"/>
      <c r="S79" s="581"/>
    </row>
    <row r="80" spans="1:19" s="136" customFormat="1" ht="16.8" thickBot="1" x14ac:dyDescent="0.35">
      <c r="A80" s="582" t="s">
        <v>64</v>
      </c>
      <c r="B80" s="526" t="s">
        <v>283</v>
      </c>
      <c r="C80" s="583"/>
      <c r="D80" s="584"/>
      <c r="E80" s="584"/>
      <c r="F80" s="585"/>
      <c r="G80" s="574">
        <v>4</v>
      </c>
      <c r="H80" s="575">
        <f>G80*30</f>
        <v>120</v>
      </c>
      <c r="I80" s="358"/>
      <c r="J80" s="576"/>
      <c r="K80" s="576"/>
      <c r="L80" s="576"/>
      <c r="M80" s="577"/>
      <c r="N80" s="578"/>
      <c r="O80" s="579"/>
      <c r="P80" s="580"/>
      <c r="Q80" s="581"/>
      <c r="R80" s="580"/>
      <c r="S80" s="581"/>
    </row>
    <row r="81" spans="1:19" s="136" customFormat="1" ht="16.8" thickBot="1" x14ac:dyDescent="0.35">
      <c r="A81" s="572" t="s">
        <v>65</v>
      </c>
      <c r="B81" s="526" t="s">
        <v>287</v>
      </c>
      <c r="C81" s="547"/>
      <c r="D81" s="548"/>
      <c r="E81" s="548"/>
      <c r="F81" s="586"/>
      <c r="G81" s="574">
        <v>4</v>
      </c>
      <c r="H81" s="575">
        <f>G81*30</f>
        <v>120</v>
      </c>
      <c r="I81" s="358"/>
      <c r="J81" s="576"/>
      <c r="K81" s="576"/>
      <c r="L81" s="576"/>
      <c r="M81" s="577"/>
      <c r="N81" s="578"/>
      <c r="O81" s="579"/>
      <c r="P81" s="580"/>
      <c r="Q81" s="581"/>
      <c r="R81" s="580"/>
      <c r="S81" s="581"/>
    </row>
    <row r="82" spans="1:19" s="136" customFormat="1" ht="16.8" thickBot="1" x14ac:dyDescent="0.35">
      <c r="A82" s="824" t="s">
        <v>176</v>
      </c>
      <c r="B82" s="825"/>
      <c r="C82" s="825"/>
      <c r="D82" s="825"/>
      <c r="E82" s="825"/>
      <c r="F82" s="826"/>
      <c r="G82" s="227">
        <f>SUM(G79+G80+G81)</f>
        <v>12</v>
      </c>
      <c r="H82" s="240">
        <f>SUM(H79+H80+H81)</f>
        <v>360</v>
      </c>
      <c r="I82" s="67"/>
      <c r="J82" s="67"/>
      <c r="K82" s="67"/>
      <c r="L82" s="67"/>
      <c r="M82" s="236"/>
      <c r="N82" s="233"/>
      <c r="O82" s="234"/>
      <c r="P82" s="235"/>
      <c r="Q82" s="236"/>
      <c r="R82" s="235"/>
      <c r="S82" s="236"/>
    </row>
    <row r="83" spans="1:19" s="136" customFormat="1" ht="16.2" thickBot="1" x14ac:dyDescent="0.35">
      <c r="A83" s="748" t="s">
        <v>158</v>
      </c>
      <c r="B83" s="749"/>
      <c r="C83" s="795"/>
      <c r="D83" s="795"/>
      <c r="E83" s="795"/>
      <c r="F83" s="817"/>
      <c r="G83" s="39">
        <v>0</v>
      </c>
      <c r="H83" s="70">
        <v>0</v>
      </c>
      <c r="I83" s="63">
        <v>0</v>
      </c>
      <c r="J83" s="63">
        <v>0</v>
      </c>
      <c r="K83" s="63">
        <v>0</v>
      </c>
      <c r="L83" s="63">
        <v>0</v>
      </c>
      <c r="M83" s="72">
        <v>0</v>
      </c>
      <c r="N83" s="73">
        <f t="shared" ref="N83:S83" si="36">SUM(N79:N81)</f>
        <v>0</v>
      </c>
      <c r="O83" s="71">
        <f t="shared" si="36"/>
        <v>0</v>
      </c>
      <c r="P83" s="70">
        <f t="shared" si="36"/>
        <v>0</v>
      </c>
      <c r="Q83" s="72">
        <f t="shared" si="36"/>
        <v>0</v>
      </c>
      <c r="R83" s="73">
        <f t="shared" si="36"/>
        <v>0</v>
      </c>
      <c r="S83" s="72">
        <f t="shared" si="36"/>
        <v>0</v>
      </c>
    </row>
    <row r="84" spans="1:19" s="136" customFormat="1" ht="16.2" thickBot="1" x14ac:dyDescent="0.35">
      <c r="A84" s="748" t="s">
        <v>159</v>
      </c>
      <c r="B84" s="749"/>
      <c r="C84" s="749"/>
      <c r="D84" s="749"/>
      <c r="E84" s="749"/>
      <c r="F84" s="750"/>
      <c r="G84" s="39">
        <f>SUM(G82:G83)</f>
        <v>12</v>
      </c>
      <c r="H84" s="232">
        <f>SUM(H82:H83)</f>
        <v>360</v>
      </c>
      <c r="I84" s="209"/>
      <c r="J84" s="209"/>
      <c r="K84" s="209"/>
      <c r="L84" s="209"/>
      <c r="M84" s="210"/>
      <c r="N84" s="237"/>
      <c r="O84" s="238"/>
      <c r="P84" s="208"/>
      <c r="Q84" s="210"/>
      <c r="R84" s="208"/>
      <c r="S84" s="210"/>
    </row>
    <row r="85" spans="1:19" s="136" customFormat="1" ht="16.2" thickBot="1" x14ac:dyDescent="0.35">
      <c r="A85" s="745" t="s">
        <v>66</v>
      </c>
      <c r="B85" s="746"/>
      <c r="C85" s="746"/>
      <c r="D85" s="746"/>
      <c r="E85" s="746"/>
      <c r="F85" s="746"/>
      <c r="G85" s="746"/>
      <c r="H85" s="746"/>
      <c r="I85" s="746"/>
      <c r="J85" s="746"/>
      <c r="K85" s="746"/>
      <c r="L85" s="746"/>
      <c r="M85" s="746"/>
      <c r="N85" s="746"/>
      <c r="O85" s="746"/>
      <c r="P85" s="746"/>
      <c r="Q85" s="746"/>
      <c r="R85" s="746"/>
      <c r="S85" s="747"/>
    </row>
    <row r="86" spans="1:19" s="136" customFormat="1" ht="16.2" thickBot="1" x14ac:dyDescent="0.35">
      <c r="A86" s="513" t="s">
        <v>67</v>
      </c>
      <c r="B86" s="440" t="s">
        <v>324</v>
      </c>
      <c r="C86" s="595"/>
      <c r="D86" s="596">
        <v>1</v>
      </c>
      <c r="E86" s="596"/>
      <c r="F86" s="597"/>
      <c r="G86" s="517">
        <v>4</v>
      </c>
      <c r="H86" s="518">
        <f t="shared" ref="H86" si="37">G86*30</f>
        <v>120</v>
      </c>
      <c r="I86" s="519">
        <f>SUM(J86+K86+L86)</f>
        <v>46</v>
      </c>
      <c r="J86" s="520"/>
      <c r="K86" s="521"/>
      <c r="L86" s="521">
        <v>46</v>
      </c>
      <c r="M86" s="522">
        <f t="shared" ref="M86" si="38">H86-I86</f>
        <v>74</v>
      </c>
      <c r="N86" s="450">
        <v>3</v>
      </c>
      <c r="O86" s="598"/>
      <c r="P86" s="450"/>
      <c r="Q86" s="452"/>
      <c r="R86" s="536"/>
      <c r="S86" s="452"/>
    </row>
    <row r="87" spans="1:19" s="136" customFormat="1" ht="16.2" thickBot="1" x14ac:dyDescent="0.35">
      <c r="A87" s="513" t="s">
        <v>68</v>
      </c>
      <c r="B87" s="440" t="s">
        <v>322</v>
      </c>
      <c r="C87" s="514"/>
      <c r="D87" s="515">
        <v>3</v>
      </c>
      <c r="E87" s="515"/>
      <c r="F87" s="516"/>
      <c r="G87" s="517">
        <v>4</v>
      </c>
      <c r="H87" s="518">
        <f t="shared" ref="H87:H88" si="39">G87*30</f>
        <v>120</v>
      </c>
      <c r="I87" s="519">
        <f t="shared" ref="I87" si="40">SUM(J87+K87+L87)</f>
        <v>60</v>
      </c>
      <c r="J87" s="520">
        <v>18</v>
      </c>
      <c r="K87" s="521"/>
      <c r="L87" s="521">
        <v>42</v>
      </c>
      <c r="M87" s="522">
        <f t="shared" ref="M87" si="41">H87-I87</f>
        <v>60</v>
      </c>
      <c r="N87" s="523"/>
      <c r="O87" s="524"/>
      <c r="P87" s="523">
        <v>4</v>
      </c>
      <c r="Q87" s="525"/>
      <c r="R87" s="523"/>
      <c r="S87" s="525"/>
    </row>
    <row r="88" spans="1:19" s="136" customFormat="1" ht="16.8" thickBot="1" x14ac:dyDescent="0.35">
      <c r="A88" s="439" t="s">
        <v>69</v>
      </c>
      <c r="B88" s="526" t="s">
        <v>328</v>
      </c>
      <c r="C88" s="527"/>
      <c r="D88" s="528"/>
      <c r="E88" s="528"/>
      <c r="F88" s="529"/>
      <c r="G88" s="530">
        <v>4</v>
      </c>
      <c r="H88" s="531">
        <f t="shared" si="39"/>
        <v>120</v>
      </c>
      <c r="I88" s="532"/>
      <c r="J88" s="533"/>
      <c r="K88" s="528"/>
      <c r="L88" s="528"/>
      <c r="M88" s="534"/>
      <c r="N88" s="458"/>
      <c r="O88" s="535"/>
      <c r="P88" s="458"/>
      <c r="Q88" s="460"/>
      <c r="R88" s="536"/>
      <c r="S88" s="452"/>
    </row>
    <row r="89" spans="1:19" s="136" customFormat="1" ht="16.2" thickBot="1" x14ac:dyDescent="0.35">
      <c r="A89" s="439" t="s">
        <v>70</v>
      </c>
      <c r="B89" s="440" t="s">
        <v>323</v>
      </c>
      <c r="C89" s="441"/>
      <c r="D89" s="442">
        <v>3</v>
      </c>
      <c r="E89" s="442"/>
      <c r="F89" s="443"/>
      <c r="G89" s="444">
        <v>4</v>
      </c>
      <c r="H89" s="445">
        <f>G89*30</f>
        <v>120</v>
      </c>
      <c r="I89" s="446">
        <f t="shared" ref="I89" si="42">SUM(J89+K89+L89)</f>
        <v>46</v>
      </c>
      <c r="J89" s="447"/>
      <c r="K89" s="448"/>
      <c r="L89" s="448">
        <v>46</v>
      </c>
      <c r="M89" s="449">
        <f t="shared" ref="M89" si="43">H89-I89</f>
        <v>74</v>
      </c>
      <c r="N89" s="458"/>
      <c r="O89" s="535"/>
      <c r="P89" s="458">
        <v>3</v>
      </c>
      <c r="Q89" s="460"/>
      <c r="R89" s="538"/>
      <c r="S89" s="452"/>
    </row>
    <row r="90" spans="1:19" s="136" customFormat="1" ht="16.2" thickBot="1" x14ac:dyDescent="0.35">
      <c r="A90" s="439" t="s">
        <v>71</v>
      </c>
      <c r="B90" s="440" t="s">
        <v>310</v>
      </c>
      <c r="C90" s="441"/>
      <c r="D90" s="442">
        <v>4</v>
      </c>
      <c r="E90" s="442"/>
      <c r="F90" s="443"/>
      <c r="G90" s="444">
        <v>4</v>
      </c>
      <c r="H90" s="445">
        <f t="shared" ref="H90:H91" si="44">G90*30</f>
        <v>120</v>
      </c>
      <c r="I90" s="446">
        <f t="shared" ref="I90:I91" si="45">SUM(J90+K90+L90)</f>
        <v>54</v>
      </c>
      <c r="J90" s="447">
        <v>12</v>
      </c>
      <c r="K90" s="448"/>
      <c r="L90" s="448">
        <v>42</v>
      </c>
      <c r="M90" s="449">
        <f t="shared" ref="M90:M91" si="46">H90-I90</f>
        <v>66</v>
      </c>
      <c r="N90" s="450"/>
      <c r="O90" s="451"/>
      <c r="P90" s="450"/>
      <c r="Q90" s="452">
        <v>3</v>
      </c>
      <c r="R90" s="536"/>
      <c r="S90" s="452"/>
    </row>
    <row r="91" spans="1:19" s="136" customFormat="1" ht="16.2" thickBot="1" x14ac:dyDescent="0.35">
      <c r="A91" s="439" t="s">
        <v>72</v>
      </c>
      <c r="B91" s="440" t="s">
        <v>311</v>
      </c>
      <c r="C91" s="441">
        <v>4</v>
      </c>
      <c r="D91" s="442"/>
      <c r="E91" s="442"/>
      <c r="F91" s="443"/>
      <c r="G91" s="444">
        <v>4</v>
      </c>
      <c r="H91" s="445">
        <f t="shared" si="44"/>
        <v>120</v>
      </c>
      <c r="I91" s="446">
        <f t="shared" si="45"/>
        <v>54</v>
      </c>
      <c r="J91" s="447">
        <v>28</v>
      </c>
      <c r="K91" s="448"/>
      <c r="L91" s="448">
        <v>26</v>
      </c>
      <c r="M91" s="449">
        <f t="shared" si="46"/>
        <v>66</v>
      </c>
      <c r="N91" s="450"/>
      <c r="O91" s="451"/>
      <c r="P91" s="450"/>
      <c r="Q91" s="452">
        <v>3</v>
      </c>
      <c r="R91" s="536"/>
      <c r="S91" s="452"/>
    </row>
    <row r="92" spans="1:19" s="136" customFormat="1" ht="16.2" thickBot="1" x14ac:dyDescent="0.35">
      <c r="A92" s="439" t="s">
        <v>73</v>
      </c>
      <c r="B92" s="440" t="s">
        <v>293</v>
      </c>
      <c r="C92" s="441"/>
      <c r="D92" s="442">
        <v>5</v>
      </c>
      <c r="E92" s="442"/>
      <c r="F92" s="443"/>
      <c r="G92" s="444">
        <v>4</v>
      </c>
      <c r="H92" s="445">
        <f t="shared" ref="H92:H94" si="47">G92*30</f>
        <v>120</v>
      </c>
      <c r="I92" s="446">
        <f t="shared" ref="I92:I94" si="48">SUM(J92+K92+L92)</f>
        <v>46</v>
      </c>
      <c r="J92" s="447"/>
      <c r="K92" s="448"/>
      <c r="L92" s="448">
        <v>46</v>
      </c>
      <c r="M92" s="449">
        <f t="shared" ref="M92:M94" si="49">H92-I92</f>
        <v>74</v>
      </c>
      <c r="N92" s="450"/>
      <c r="O92" s="451"/>
      <c r="P92" s="450"/>
      <c r="Q92" s="452"/>
      <c r="R92" s="450">
        <v>3</v>
      </c>
      <c r="S92" s="452"/>
    </row>
    <row r="93" spans="1:19" s="136" customFormat="1" ht="16.2" thickBot="1" x14ac:dyDescent="0.35">
      <c r="A93" s="439" t="s">
        <v>75</v>
      </c>
      <c r="B93" s="440" t="s">
        <v>294</v>
      </c>
      <c r="C93" s="441"/>
      <c r="D93" s="442">
        <v>5</v>
      </c>
      <c r="E93" s="442"/>
      <c r="F93" s="443"/>
      <c r="G93" s="444">
        <v>4</v>
      </c>
      <c r="H93" s="445">
        <f t="shared" si="47"/>
        <v>120</v>
      </c>
      <c r="I93" s="446">
        <f t="shared" si="48"/>
        <v>60</v>
      </c>
      <c r="J93" s="447">
        <v>30</v>
      </c>
      <c r="K93" s="448"/>
      <c r="L93" s="448">
        <v>30</v>
      </c>
      <c r="M93" s="449">
        <f t="shared" si="49"/>
        <v>60</v>
      </c>
      <c r="N93" s="458"/>
      <c r="O93" s="459"/>
      <c r="P93" s="458"/>
      <c r="Q93" s="460"/>
      <c r="R93" s="458">
        <v>4</v>
      </c>
      <c r="S93" s="460"/>
    </row>
    <row r="94" spans="1:19" s="136" customFormat="1" ht="16.2" thickBot="1" x14ac:dyDescent="0.35">
      <c r="A94" s="439" t="s">
        <v>143</v>
      </c>
      <c r="B94" s="440" t="s">
        <v>296</v>
      </c>
      <c r="C94" s="441">
        <v>5</v>
      </c>
      <c r="D94" s="442"/>
      <c r="E94" s="442"/>
      <c r="F94" s="443"/>
      <c r="G94" s="444">
        <v>4</v>
      </c>
      <c r="H94" s="445">
        <f t="shared" si="47"/>
        <v>120</v>
      </c>
      <c r="I94" s="446">
        <f t="shared" si="48"/>
        <v>60</v>
      </c>
      <c r="J94" s="447">
        <v>30</v>
      </c>
      <c r="K94" s="448"/>
      <c r="L94" s="448">
        <v>30</v>
      </c>
      <c r="M94" s="449">
        <f t="shared" si="49"/>
        <v>60</v>
      </c>
      <c r="N94" s="458"/>
      <c r="O94" s="460"/>
      <c r="P94" s="458"/>
      <c r="Q94" s="460"/>
      <c r="R94" s="458">
        <v>4</v>
      </c>
      <c r="S94" s="460"/>
    </row>
    <row r="95" spans="1:19" ht="16.2" thickBot="1" x14ac:dyDescent="0.35">
      <c r="A95" s="439" t="s">
        <v>144</v>
      </c>
      <c r="B95" s="440" t="s">
        <v>299</v>
      </c>
      <c r="C95" s="441"/>
      <c r="D95" s="442">
        <v>5</v>
      </c>
      <c r="E95" s="442"/>
      <c r="F95" s="443"/>
      <c r="G95" s="444">
        <v>4</v>
      </c>
      <c r="H95" s="445">
        <f t="shared" ref="H95:H97" si="50">G95*30</f>
        <v>120</v>
      </c>
      <c r="I95" s="446">
        <f t="shared" ref="I95:I97" si="51">SUM(J95+K95+L95)</f>
        <v>60</v>
      </c>
      <c r="J95" s="447">
        <v>30</v>
      </c>
      <c r="K95" s="448"/>
      <c r="L95" s="448">
        <v>30</v>
      </c>
      <c r="M95" s="449">
        <f t="shared" ref="M95:M97" si="52">H95-I95</f>
        <v>60</v>
      </c>
      <c r="N95" s="458"/>
      <c r="O95" s="459"/>
      <c r="P95" s="458"/>
      <c r="Q95" s="460"/>
      <c r="R95" s="458">
        <v>4</v>
      </c>
      <c r="S95" s="460"/>
    </row>
    <row r="96" spans="1:19" ht="16.2" thickBot="1" x14ac:dyDescent="0.35">
      <c r="A96" s="439" t="s">
        <v>300</v>
      </c>
      <c r="B96" s="440" t="s">
        <v>302</v>
      </c>
      <c r="C96" s="441"/>
      <c r="D96" s="442">
        <v>6</v>
      </c>
      <c r="E96" s="442"/>
      <c r="F96" s="443"/>
      <c r="G96" s="444">
        <v>4</v>
      </c>
      <c r="H96" s="445">
        <f t="shared" si="50"/>
        <v>120</v>
      </c>
      <c r="I96" s="446">
        <f t="shared" si="51"/>
        <v>52</v>
      </c>
      <c r="J96" s="447">
        <v>12</v>
      </c>
      <c r="K96" s="448"/>
      <c r="L96" s="448">
        <v>40</v>
      </c>
      <c r="M96" s="449">
        <f t="shared" si="52"/>
        <v>68</v>
      </c>
      <c r="N96" s="458"/>
      <c r="O96" s="459"/>
      <c r="P96" s="458"/>
      <c r="Q96" s="460"/>
      <c r="R96" s="458"/>
      <c r="S96" s="460">
        <v>3</v>
      </c>
    </row>
    <row r="97" spans="1:19" ht="16.2" thickBot="1" x14ac:dyDescent="0.35">
      <c r="A97" s="439" t="s">
        <v>301</v>
      </c>
      <c r="B97" s="440" t="s">
        <v>303</v>
      </c>
      <c r="C97" s="441"/>
      <c r="D97" s="442">
        <v>6</v>
      </c>
      <c r="E97" s="442"/>
      <c r="F97" s="443"/>
      <c r="G97" s="444">
        <v>4</v>
      </c>
      <c r="H97" s="445">
        <f t="shared" si="50"/>
        <v>120</v>
      </c>
      <c r="I97" s="446">
        <f t="shared" si="51"/>
        <v>52</v>
      </c>
      <c r="J97" s="447">
        <v>26</v>
      </c>
      <c r="K97" s="448"/>
      <c r="L97" s="448">
        <v>26</v>
      </c>
      <c r="M97" s="449">
        <f t="shared" si="52"/>
        <v>68</v>
      </c>
      <c r="N97" s="458"/>
      <c r="O97" s="459"/>
      <c r="P97" s="458"/>
      <c r="Q97" s="460"/>
      <c r="R97" s="458"/>
      <c r="S97" s="460">
        <v>3</v>
      </c>
    </row>
    <row r="98" spans="1:19" ht="16.8" thickBot="1" x14ac:dyDescent="0.35">
      <c r="A98" s="824" t="s">
        <v>177</v>
      </c>
      <c r="B98" s="825"/>
      <c r="C98" s="825"/>
      <c r="D98" s="825"/>
      <c r="E98" s="825"/>
      <c r="F98" s="826"/>
      <c r="G98" s="227">
        <f>SUM(G88)</f>
        <v>4</v>
      </c>
      <c r="H98" s="240">
        <f>SUM(H88)</f>
        <v>120</v>
      </c>
      <c r="I98" s="67"/>
      <c r="J98" s="67"/>
      <c r="K98" s="67"/>
      <c r="L98" s="67"/>
      <c r="M98" s="236"/>
      <c r="N98" s="117"/>
      <c r="O98" s="118"/>
      <c r="P98" s="119"/>
      <c r="Q98" s="120"/>
      <c r="R98" s="119"/>
      <c r="S98" s="120"/>
    </row>
    <row r="99" spans="1:19" ht="16.2" thickBot="1" x14ac:dyDescent="0.35">
      <c r="A99" s="748" t="s">
        <v>160</v>
      </c>
      <c r="B99" s="749"/>
      <c r="C99" s="749"/>
      <c r="D99" s="749"/>
      <c r="E99" s="749"/>
      <c r="F99" s="750"/>
      <c r="G99" s="39">
        <f>SUM(G86+G87+G89+G90+G91+G92+G93+G94+G95+G96+G97)</f>
        <v>44</v>
      </c>
      <c r="H99" s="70">
        <f t="shared" ref="H99:M99" si="53">SUM(H86+H87+H89+H90+H91+H92+H93+H94+H95+H96+H97)</f>
        <v>1320</v>
      </c>
      <c r="I99" s="63">
        <f t="shared" si="53"/>
        <v>590</v>
      </c>
      <c r="J99" s="63">
        <f t="shared" si="53"/>
        <v>186</v>
      </c>
      <c r="K99" s="63">
        <f t="shared" si="53"/>
        <v>0</v>
      </c>
      <c r="L99" s="63">
        <f t="shared" si="53"/>
        <v>404</v>
      </c>
      <c r="M99" s="72">
        <f t="shared" si="53"/>
        <v>730</v>
      </c>
      <c r="N99" s="73">
        <f>SUM(N86:N97)</f>
        <v>3</v>
      </c>
      <c r="O99" s="243">
        <f t="shared" ref="O99:S99" si="54">SUM(O86:O97)</f>
        <v>0</v>
      </c>
      <c r="P99" s="70">
        <f t="shared" si="54"/>
        <v>7</v>
      </c>
      <c r="Q99" s="328">
        <f t="shared" si="54"/>
        <v>6</v>
      </c>
      <c r="R99" s="73">
        <f t="shared" si="54"/>
        <v>15</v>
      </c>
      <c r="S99" s="328">
        <f t="shared" si="54"/>
        <v>6</v>
      </c>
    </row>
    <row r="100" spans="1:19" ht="16.2" thickBot="1" x14ac:dyDescent="0.35">
      <c r="A100" s="748" t="s">
        <v>161</v>
      </c>
      <c r="B100" s="749"/>
      <c r="C100" s="749"/>
      <c r="D100" s="749"/>
      <c r="E100" s="749"/>
      <c r="F100" s="750"/>
      <c r="G100" s="39">
        <f>SUM(G98:G99)</f>
        <v>48</v>
      </c>
      <c r="H100" s="267">
        <f>SUM(H98:H99)</f>
        <v>1440</v>
      </c>
      <c r="I100" s="107"/>
      <c r="J100" s="107"/>
      <c r="K100" s="107"/>
      <c r="L100" s="107"/>
      <c r="M100" s="108"/>
      <c r="N100" s="268"/>
      <c r="O100" s="269"/>
      <c r="P100" s="270"/>
      <c r="Q100" s="271"/>
      <c r="R100" s="270"/>
      <c r="S100" s="271"/>
    </row>
    <row r="101" spans="1:19" ht="16.8" thickBot="1" x14ac:dyDescent="0.35">
      <c r="A101" s="733" t="s">
        <v>178</v>
      </c>
      <c r="B101" s="734"/>
      <c r="C101" s="734"/>
      <c r="D101" s="734"/>
      <c r="E101" s="734"/>
      <c r="F101" s="735"/>
      <c r="G101" s="255">
        <f>SUM(G82+G98)</f>
        <v>16</v>
      </c>
      <c r="H101" s="256">
        <f>SUM(H82+H98)</f>
        <v>480</v>
      </c>
      <c r="I101" s="257"/>
      <c r="J101" s="257"/>
      <c r="K101" s="257"/>
      <c r="L101" s="257"/>
      <c r="M101" s="258"/>
      <c r="N101" s="254"/>
      <c r="O101" s="127"/>
      <c r="P101" s="125"/>
      <c r="Q101" s="128"/>
      <c r="R101" s="125"/>
      <c r="S101" s="128"/>
    </row>
    <row r="102" spans="1:19" ht="16.2" thickBot="1" x14ac:dyDescent="0.35">
      <c r="A102" s="729" t="s">
        <v>162</v>
      </c>
      <c r="B102" s="730"/>
      <c r="C102" s="730"/>
      <c r="D102" s="730"/>
      <c r="E102" s="730"/>
      <c r="F102" s="731"/>
      <c r="G102" s="121">
        <f>SUM(G83+G99)</f>
        <v>44</v>
      </c>
      <c r="H102" s="129">
        <f t="shared" ref="H102:M102" si="55">SUM(H83+H99)</f>
        <v>1320</v>
      </c>
      <c r="I102" s="130">
        <f t="shared" si="55"/>
        <v>590</v>
      </c>
      <c r="J102" s="130">
        <f t="shared" si="55"/>
        <v>186</v>
      </c>
      <c r="K102" s="130">
        <f t="shared" si="55"/>
        <v>0</v>
      </c>
      <c r="L102" s="130">
        <f t="shared" si="55"/>
        <v>404</v>
      </c>
      <c r="M102" s="131">
        <f t="shared" si="55"/>
        <v>730</v>
      </c>
      <c r="N102" s="129">
        <f>SUM(N83+N99)</f>
        <v>3</v>
      </c>
      <c r="O102" s="131">
        <f t="shared" ref="O102:S102" si="56">SUM(O83+O99)</f>
        <v>0</v>
      </c>
      <c r="P102" s="129">
        <f t="shared" si="56"/>
        <v>7</v>
      </c>
      <c r="Q102" s="132">
        <f t="shared" si="56"/>
        <v>6</v>
      </c>
      <c r="R102" s="260">
        <f t="shared" si="56"/>
        <v>15</v>
      </c>
      <c r="S102" s="132">
        <f t="shared" si="56"/>
        <v>6</v>
      </c>
    </row>
    <row r="103" spans="1:19" ht="16.2" thickBot="1" x14ac:dyDescent="0.35">
      <c r="A103" s="729" t="s">
        <v>163</v>
      </c>
      <c r="B103" s="730"/>
      <c r="C103" s="730"/>
      <c r="D103" s="730"/>
      <c r="E103" s="730"/>
      <c r="F103" s="731"/>
      <c r="G103" s="121">
        <f>SUM(G101:G102)</f>
        <v>60</v>
      </c>
      <c r="H103" s="261">
        <f>SUM(H101:H102)</f>
        <v>1800</v>
      </c>
      <c r="I103" s="123"/>
      <c r="J103" s="123"/>
      <c r="K103" s="123"/>
      <c r="L103" s="123"/>
      <c r="M103" s="124"/>
      <c r="N103" s="122"/>
      <c r="O103" s="124"/>
      <c r="P103" s="122"/>
      <c r="Q103" s="259"/>
      <c r="R103" s="122"/>
      <c r="S103" s="259"/>
    </row>
    <row r="104" spans="1:19" ht="16.8" thickBot="1" x14ac:dyDescent="0.35">
      <c r="A104" s="832" t="s">
        <v>179</v>
      </c>
      <c r="B104" s="832"/>
      <c r="C104" s="832"/>
      <c r="D104" s="832"/>
      <c r="E104" s="832"/>
      <c r="F104" s="832"/>
      <c r="G104" s="255">
        <f>SUM(G74+G101)</f>
        <v>60</v>
      </c>
      <c r="H104" s="262">
        <f>SUM(H74+H101)</f>
        <v>1800</v>
      </c>
      <c r="I104" s="126"/>
      <c r="J104" s="126"/>
      <c r="K104" s="126"/>
      <c r="L104" s="126"/>
      <c r="M104" s="127"/>
      <c r="N104" s="125"/>
      <c r="O104" s="127"/>
      <c r="P104" s="125"/>
      <c r="Q104" s="128"/>
      <c r="R104" s="125"/>
      <c r="S104" s="128"/>
    </row>
    <row r="105" spans="1:19" ht="16.2" thickBot="1" x14ac:dyDescent="0.35">
      <c r="A105" s="732" t="s">
        <v>164</v>
      </c>
      <c r="B105" s="732"/>
      <c r="C105" s="732"/>
      <c r="D105" s="732"/>
      <c r="E105" s="732"/>
      <c r="F105" s="732"/>
      <c r="G105" s="121">
        <f>SUM(G75+G102)</f>
        <v>180</v>
      </c>
      <c r="H105" s="129">
        <f t="shared" ref="H105:M105" si="57">SUM(H75+H102)</f>
        <v>5400</v>
      </c>
      <c r="I105" s="130">
        <f t="shared" si="57"/>
        <v>2482</v>
      </c>
      <c r="J105" s="130">
        <f t="shared" si="57"/>
        <v>877</v>
      </c>
      <c r="K105" s="130">
        <f t="shared" si="57"/>
        <v>8</v>
      </c>
      <c r="L105" s="130">
        <f t="shared" si="57"/>
        <v>1597</v>
      </c>
      <c r="M105" s="131">
        <f t="shared" si="57"/>
        <v>2918</v>
      </c>
      <c r="N105" s="129">
        <f>SUM(N75+N102)</f>
        <v>25</v>
      </c>
      <c r="O105" s="131">
        <f t="shared" ref="O105:S105" si="58">SUM(O75+O102)</f>
        <v>25</v>
      </c>
      <c r="P105" s="129">
        <f t="shared" si="58"/>
        <v>25</v>
      </c>
      <c r="Q105" s="132">
        <f t="shared" si="58"/>
        <v>27</v>
      </c>
      <c r="R105" s="260">
        <f t="shared" si="58"/>
        <v>27</v>
      </c>
      <c r="S105" s="132">
        <f t="shared" si="58"/>
        <v>23</v>
      </c>
    </row>
    <row r="106" spans="1:19" ht="16.2" thickBot="1" x14ac:dyDescent="0.35">
      <c r="A106" s="732" t="s">
        <v>165</v>
      </c>
      <c r="B106" s="732"/>
      <c r="C106" s="732"/>
      <c r="D106" s="732"/>
      <c r="E106" s="732"/>
      <c r="F106" s="732"/>
      <c r="G106" s="121">
        <f>SUM(G104:G105)</f>
        <v>240</v>
      </c>
      <c r="H106" s="261">
        <f>SUM(H104:H105)</f>
        <v>7200</v>
      </c>
      <c r="I106" s="264"/>
      <c r="J106" s="264"/>
      <c r="K106" s="264"/>
      <c r="L106" s="264"/>
      <c r="M106" s="265"/>
      <c r="N106" s="263"/>
      <c r="O106" s="265"/>
      <c r="P106" s="263"/>
      <c r="Q106" s="266"/>
      <c r="R106" s="263"/>
      <c r="S106" s="266"/>
    </row>
    <row r="107" spans="1:19" ht="16.2" thickBot="1" x14ac:dyDescent="0.35">
      <c r="A107" s="838" t="s">
        <v>76</v>
      </c>
      <c r="B107" s="838"/>
      <c r="C107" s="838"/>
      <c r="D107" s="838"/>
      <c r="E107" s="838"/>
      <c r="F107" s="838"/>
      <c r="G107" s="838"/>
      <c r="H107" s="838"/>
      <c r="I107" s="838"/>
      <c r="J107" s="838"/>
      <c r="K107" s="838"/>
      <c r="L107" s="838"/>
      <c r="M107" s="838"/>
      <c r="N107" s="332">
        <f>SUM(N105)</f>
        <v>25</v>
      </c>
      <c r="O107" s="332">
        <f t="shared" ref="O107:S107" si="59">SUM(O105)</f>
        <v>25</v>
      </c>
      <c r="P107" s="332">
        <f t="shared" si="59"/>
        <v>25</v>
      </c>
      <c r="Q107" s="332">
        <f t="shared" si="59"/>
        <v>27</v>
      </c>
      <c r="R107" s="332">
        <f t="shared" si="59"/>
        <v>27</v>
      </c>
      <c r="S107" s="332">
        <f t="shared" si="59"/>
        <v>23</v>
      </c>
    </row>
    <row r="108" spans="1:19" ht="16.2" thickBot="1" x14ac:dyDescent="0.35">
      <c r="A108" s="839" t="s">
        <v>77</v>
      </c>
      <c r="B108" s="839"/>
      <c r="C108" s="839"/>
      <c r="D108" s="839"/>
      <c r="E108" s="839"/>
      <c r="F108" s="839"/>
      <c r="G108" s="839"/>
      <c r="H108" s="839"/>
      <c r="I108" s="839"/>
      <c r="J108" s="839"/>
      <c r="K108" s="839"/>
      <c r="L108" s="839"/>
      <c r="M108" s="839"/>
      <c r="N108" s="332">
        <v>3</v>
      </c>
      <c r="O108" s="333">
        <v>4</v>
      </c>
      <c r="P108" s="333">
        <v>3</v>
      </c>
      <c r="Q108" s="333">
        <v>4</v>
      </c>
      <c r="R108" s="333">
        <v>3</v>
      </c>
      <c r="S108" s="333">
        <v>1</v>
      </c>
    </row>
    <row r="109" spans="1:19" ht="16.2" thickBot="1" x14ac:dyDescent="0.35">
      <c r="A109" s="839" t="s">
        <v>78</v>
      </c>
      <c r="B109" s="839"/>
      <c r="C109" s="839"/>
      <c r="D109" s="839"/>
      <c r="E109" s="839"/>
      <c r="F109" s="839"/>
      <c r="G109" s="839"/>
      <c r="H109" s="839"/>
      <c r="I109" s="839"/>
      <c r="J109" s="839"/>
      <c r="K109" s="839"/>
      <c r="L109" s="839"/>
      <c r="M109" s="839"/>
      <c r="N109" s="1033">
        <v>4</v>
      </c>
      <c r="O109" s="334">
        <v>2</v>
      </c>
      <c r="P109" s="334">
        <v>4</v>
      </c>
      <c r="Q109" s="334">
        <v>3</v>
      </c>
      <c r="R109" s="334">
        <v>4</v>
      </c>
      <c r="S109" s="334">
        <v>7</v>
      </c>
    </row>
    <row r="110" spans="1:19" s="213" customFormat="1" ht="15" customHeight="1" thickBot="1" x14ac:dyDescent="0.35">
      <c r="A110" s="839" t="s">
        <v>79</v>
      </c>
      <c r="B110" s="839"/>
      <c r="C110" s="839"/>
      <c r="D110" s="839"/>
      <c r="E110" s="839"/>
      <c r="F110" s="839"/>
      <c r="G110" s="839"/>
      <c r="H110" s="839"/>
      <c r="I110" s="839"/>
      <c r="J110" s="839"/>
      <c r="K110" s="839"/>
      <c r="L110" s="839"/>
      <c r="M110" s="839"/>
      <c r="N110" s="272"/>
      <c r="O110" s="273"/>
      <c r="P110" s="274"/>
      <c r="Q110" s="274"/>
      <c r="R110" s="274"/>
      <c r="S110" s="274"/>
    </row>
    <row r="111" spans="1:19" s="213" customFormat="1" ht="15" customHeight="1" thickBot="1" x14ac:dyDescent="0.35">
      <c r="A111" s="834" t="s">
        <v>80</v>
      </c>
      <c r="B111" s="834"/>
      <c r="C111" s="834"/>
      <c r="D111" s="834"/>
      <c r="E111" s="834"/>
      <c r="F111" s="834"/>
      <c r="G111" s="834"/>
      <c r="H111" s="834"/>
      <c r="I111" s="834"/>
      <c r="J111" s="834"/>
      <c r="K111" s="834"/>
      <c r="L111" s="834"/>
      <c r="M111" s="834"/>
      <c r="N111" s="275"/>
      <c r="O111" s="276">
        <v>1</v>
      </c>
      <c r="P111" s="277"/>
      <c r="Q111" s="277">
        <v>1</v>
      </c>
      <c r="R111" s="277"/>
      <c r="S111" s="277"/>
    </row>
    <row r="112" spans="1:19" s="213" customFormat="1" ht="15" customHeight="1" thickBot="1" x14ac:dyDescent="0.35">
      <c r="A112" s="835" t="s">
        <v>81</v>
      </c>
      <c r="B112" s="836"/>
      <c r="C112" s="836"/>
      <c r="D112" s="836"/>
      <c r="E112" s="836"/>
      <c r="F112" s="836"/>
      <c r="G112" s="836"/>
      <c r="H112" s="836"/>
      <c r="I112" s="836"/>
      <c r="J112" s="836"/>
      <c r="K112" s="836"/>
      <c r="L112" s="836"/>
      <c r="M112" s="837"/>
      <c r="N112" s="829" t="s">
        <v>82</v>
      </c>
      <c r="O112" s="793"/>
      <c r="P112" s="346">
        <f>G76/G106*100</f>
        <v>75</v>
      </c>
      <c r="Q112" s="829" t="s">
        <v>209</v>
      </c>
      <c r="R112" s="840"/>
      <c r="S112" s="416">
        <f>G103/G106*100</f>
        <v>25</v>
      </c>
    </row>
    <row r="113" spans="1:19" s="213" customFormat="1" ht="15" customHeight="1" thickBot="1" x14ac:dyDescent="0.35">
      <c r="A113" s="133"/>
      <c r="B113" s="133"/>
      <c r="C113" s="225"/>
      <c r="D113" s="225"/>
      <c r="E113" s="225"/>
      <c r="F113" s="225"/>
      <c r="G113" s="133"/>
      <c r="H113" s="133"/>
      <c r="I113" s="133"/>
      <c r="J113" s="133"/>
      <c r="K113" s="133"/>
      <c r="L113" s="133"/>
      <c r="M113" s="133"/>
      <c r="N113" s="830">
        <f>SUM(G20+G26+G27+G28+G30+G34+G35+G38+G40+G41+G43+G44+G45+G67+G86)</f>
        <v>60</v>
      </c>
      <c r="O113" s="831"/>
      <c r="P113" s="830">
        <f>SUM(G31+G32+G46+G47+G48+G50+G51+G52+G56+G60+G68+G87+G89+G90+G91)</f>
        <v>60</v>
      </c>
      <c r="Q113" s="833"/>
      <c r="R113" s="831">
        <f>SUM(G14+G53+G55+G57+G58+G59+G61+G62+G69+G72+G92+G93+G94+G95+G96+G97)</f>
        <v>60</v>
      </c>
      <c r="S113" s="833"/>
    </row>
    <row r="114" spans="1:19" s="213" customFormat="1" ht="15" customHeight="1" x14ac:dyDescent="0.3">
      <c r="A114" s="211"/>
      <c r="B114" s="214"/>
      <c r="C114" s="215"/>
      <c r="D114" s="215"/>
      <c r="E114" s="216"/>
      <c r="F114" s="217"/>
      <c r="G114" s="218"/>
      <c r="H114" s="219"/>
      <c r="I114" s="220"/>
      <c r="J114" s="219"/>
      <c r="K114" s="221"/>
      <c r="L114" s="221"/>
      <c r="M114" s="220"/>
      <c r="N114" s="222"/>
      <c r="O114" s="222"/>
      <c r="P114" s="222"/>
      <c r="Q114" s="222"/>
      <c r="R114" s="222"/>
      <c r="S114" s="222"/>
    </row>
    <row r="115" spans="1:19" ht="15.6" x14ac:dyDescent="0.3">
      <c r="A115" s="211"/>
      <c r="B115" s="214"/>
      <c r="C115" s="215"/>
      <c r="D115" s="215"/>
      <c r="E115" s="216"/>
      <c r="F115" s="217"/>
      <c r="G115" s="218"/>
      <c r="H115" s="219"/>
      <c r="I115" s="220"/>
      <c r="J115" s="219"/>
      <c r="K115" s="221"/>
      <c r="L115" s="221"/>
      <c r="M115" s="220"/>
      <c r="N115" s="222"/>
      <c r="O115" s="222"/>
      <c r="P115" s="222"/>
      <c r="Q115" s="222"/>
      <c r="R115" s="222"/>
      <c r="S115" s="222"/>
    </row>
    <row r="116" spans="1:19" ht="15.6" x14ac:dyDescent="0.3">
      <c r="A116" s="134"/>
      <c r="B116" s="135" t="s">
        <v>336</v>
      </c>
      <c r="C116" s="135"/>
      <c r="D116" s="827"/>
      <c r="E116" s="827"/>
      <c r="F116" s="827"/>
      <c r="G116" s="827"/>
      <c r="H116" s="135"/>
      <c r="I116" s="828" t="s">
        <v>337</v>
      </c>
      <c r="J116" s="828"/>
      <c r="K116" s="828"/>
      <c r="L116" s="134"/>
      <c r="M116" s="134"/>
      <c r="N116" s="134"/>
      <c r="O116" s="134"/>
      <c r="P116" s="134"/>
      <c r="Q116" s="134"/>
      <c r="R116" s="134"/>
      <c r="S116" s="134"/>
    </row>
    <row r="117" spans="1:19" ht="15.6" x14ac:dyDescent="0.3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</row>
    <row r="118" spans="1:19" ht="15.6" x14ac:dyDescent="0.3">
      <c r="A118" s="134"/>
      <c r="B118" s="135" t="s">
        <v>83</v>
      </c>
      <c r="C118" s="135"/>
      <c r="D118" s="827"/>
      <c r="E118" s="827"/>
      <c r="F118" s="827"/>
      <c r="G118" s="827"/>
      <c r="H118" s="135"/>
      <c r="I118" s="828" t="s">
        <v>255</v>
      </c>
      <c r="J118" s="828"/>
      <c r="K118" s="828"/>
      <c r="L118" s="134"/>
      <c r="M118" s="134"/>
      <c r="N118" s="134"/>
      <c r="O118" s="134"/>
      <c r="P118" s="134"/>
      <c r="Q118" s="134"/>
      <c r="R118" s="134"/>
      <c r="S118" s="134"/>
    </row>
    <row r="119" spans="1:19" ht="15.6" x14ac:dyDescent="0.3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</row>
    <row r="120" spans="1:19" ht="15.6" x14ac:dyDescent="0.3">
      <c r="A120" s="134"/>
      <c r="B120" s="135" t="s">
        <v>150</v>
      </c>
      <c r="C120" s="135"/>
      <c r="D120" s="827"/>
      <c r="E120" s="827"/>
      <c r="F120" s="827"/>
      <c r="G120" s="827"/>
      <c r="H120" s="135"/>
      <c r="I120" s="828" t="s">
        <v>255</v>
      </c>
      <c r="J120" s="828"/>
      <c r="K120" s="828"/>
      <c r="L120" s="134"/>
      <c r="M120" s="134"/>
      <c r="N120" s="134"/>
      <c r="O120" s="134"/>
      <c r="P120" s="134"/>
      <c r="Q120" s="134"/>
      <c r="R120" s="134"/>
      <c r="S120" s="134"/>
    </row>
  </sheetData>
  <mergeCells count="72">
    <mergeCell ref="P113:Q113"/>
    <mergeCell ref="R113:S113"/>
    <mergeCell ref="A111:M111"/>
    <mergeCell ref="A112:M112"/>
    <mergeCell ref="A107:M107"/>
    <mergeCell ref="A108:M108"/>
    <mergeCell ref="A109:M109"/>
    <mergeCell ref="A110:M110"/>
    <mergeCell ref="Q112:R112"/>
    <mergeCell ref="A82:F82"/>
    <mergeCell ref="A83:F83"/>
    <mergeCell ref="D120:G120"/>
    <mergeCell ref="I120:K120"/>
    <mergeCell ref="N112:O112"/>
    <mergeCell ref="D116:G116"/>
    <mergeCell ref="I116:K116"/>
    <mergeCell ref="D118:G118"/>
    <mergeCell ref="I118:K118"/>
    <mergeCell ref="N113:O113"/>
    <mergeCell ref="A102:F102"/>
    <mergeCell ref="A104:F104"/>
    <mergeCell ref="A105:F105"/>
    <mergeCell ref="A84:F84"/>
    <mergeCell ref="A99:F99"/>
    <mergeCell ref="A98:F98"/>
    <mergeCell ref="A74:F74"/>
    <mergeCell ref="A75:F75"/>
    <mergeCell ref="A70:F70"/>
    <mergeCell ref="A71:S71"/>
    <mergeCell ref="P4:Q4"/>
    <mergeCell ref="A10:S10"/>
    <mergeCell ref="A9:S9"/>
    <mergeCell ref="H3:H7"/>
    <mergeCell ref="A21:F21"/>
    <mergeCell ref="A22:F22"/>
    <mergeCell ref="A23:F23"/>
    <mergeCell ref="A25:S25"/>
    <mergeCell ref="I3:L3"/>
    <mergeCell ref="N4:O4"/>
    <mergeCell ref="A63:F63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K4:K7"/>
    <mergeCell ref="L4:L7"/>
    <mergeCell ref="M3:M7"/>
    <mergeCell ref="E4:E7"/>
    <mergeCell ref="R4:S4"/>
    <mergeCell ref="N6:S6"/>
    <mergeCell ref="A103:F103"/>
    <mergeCell ref="A106:F106"/>
    <mergeCell ref="A101:F101"/>
    <mergeCell ref="A24:S24"/>
    <mergeCell ref="J4:J7"/>
    <mergeCell ref="F4:F7"/>
    <mergeCell ref="A85:S85"/>
    <mergeCell ref="A100:F100"/>
    <mergeCell ref="A76:F76"/>
    <mergeCell ref="A77:S77"/>
    <mergeCell ref="A78:S78"/>
    <mergeCell ref="A65:F65"/>
    <mergeCell ref="A64:F64"/>
    <mergeCell ref="A73:F73"/>
    <mergeCell ref="A66:S66"/>
    <mergeCell ref="I4:I7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11:A12 A68:A69 A79:A81 A15:A20 A86:A97 A46 C39:F39 C40:F40 O40 Q40:S40 D41:F41 P41 R41:S41 A35:A38 T39:XFD41 A26:A33 A62:S62 A48:A49 A47:B47 T57:XFD57 A53:A61 A34:XFD34 A39:B41 N39:S39 N41 A42 A67:B67" twoDigitTextYear="1"/>
    <ignoredError sqref="H1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C85D-0F97-4011-945B-6E9095998A4F}">
  <dimension ref="A1:R147"/>
  <sheetViews>
    <sheetView zoomScale="120" zoomScaleNormal="120" zoomScaleSheetLayoutView="100" workbookViewId="0"/>
  </sheetViews>
  <sheetFormatPr defaultColWidth="9.109375" defaultRowHeight="14.4" x14ac:dyDescent="0.3"/>
  <cols>
    <col min="1" max="2" width="5.6640625" style="315" customWidth="1"/>
    <col min="3" max="3" width="3.6640625" style="315" customWidth="1"/>
    <col min="4" max="4" width="65.21875" style="316" customWidth="1"/>
    <col min="5" max="5" width="6.109375" style="314" customWidth="1"/>
    <col min="6" max="6" width="6.33203125" style="314" customWidth="1"/>
    <col min="7" max="11" width="5.77734375" style="314" customWidth="1"/>
    <col min="12" max="13" width="4.6640625" style="314" customWidth="1"/>
    <col min="14" max="14" width="5.77734375" style="314" customWidth="1"/>
    <col min="15" max="15" width="6.33203125" style="314" customWidth="1"/>
    <col min="16" max="16" width="7.6640625" style="136" customWidth="1"/>
    <col min="17" max="256" width="9.109375" style="136"/>
    <col min="257" max="258" width="5.6640625" style="136" customWidth="1"/>
    <col min="259" max="259" width="3.6640625" style="136" customWidth="1"/>
    <col min="260" max="260" width="51.88671875" style="136" customWidth="1"/>
    <col min="261" max="262" width="6.6640625" style="136" customWidth="1"/>
    <col min="263" max="267" width="6.33203125" style="136" customWidth="1"/>
    <col min="268" max="269" width="4.6640625" style="136" customWidth="1"/>
    <col min="270" max="271" width="6.33203125" style="136" customWidth="1"/>
    <col min="272" max="272" width="7.6640625" style="136" customWidth="1"/>
    <col min="273" max="512" width="9.109375" style="136"/>
    <col min="513" max="514" width="5.6640625" style="136" customWidth="1"/>
    <col min="515" max="515" width="3.6640625" style="136" customWidth="1"/>
    <col min="516" max="516" width="51.88671875" style="136" customWidth="1"/>
    <col min="517" max="518" width="6.6640625" style="136" customWidth="1"/>
    <col min="519" max="523" width="6.33203125" style="136" customWidth="1"/>
    <col min="524" max="525" width="4.6640625" style="136" customWidth="1"/>
    <col min="526" max="527" width="6.33203125" style="136" customWidth="1"/>
    <col min="528" max="528" width="7.6640625" style="136" customWidth="1"/>
    <col min="529" max="768" width="9.109375" style="136"/>
    <col min="769" max="770" width="5.6640625" style="136" customWidth="1"/>
    <col min="771" max="771" width="3.6640625" style="136" customWidth="1"/>
    <col min="772" max="772" width="51.88671875" style="136" customWidth="1"/>
    <col min="773" max="774" width="6.6640625" style="136" customWidth="1"/>
    <col min="775" max="779" width="6.33203125" style="136" customWidth="1"/>
    <col min="780" max="781" width="4.6640625" style="136" customWidth="1"/>
    <col min="782" max="783" width="6.33203125" style="136" customWidth="1"/>
    <col min="784" max="784" width="7.6640625" style="136" customWidth="1"/>
    <col min="785" max="1024" width="9.109375" style="136"/>
    <col min="1025" max="1026" width="5.6640625" style="136" customWidth="1"/>
    <col min="1027" max="1027" width="3.6640625" style="136" customWidth="1"/>
    <col min="1028" max="1028" width="51.88671875" style="136" customWidth="1"/>
    <col min="1029" max="1030" width="6.6640625" style="136" customWidth="1"/>
    <col min="1031" max="1035" width="6.33203125" style="136" customWidth="1"/>
    <col min="1036" max="1037" width="4.6640625" style="136" customWidth="1"/>
    <col min="1038" max="1039" width="6.33203125" style="136" customWidth="1"/>
    <col min="1040" max="1040" width="7.6640625" style="136" customWidth="1"/>
    <col min="1041" max="1280" width="9.109375" style="136"/>
    <col min="1281" max="1282" width="5.6640625" style="136" customWidth="1"/>
    <col min="1283" max="1283" width="3.6640625" style="136" customWidth="1"/>
    <col min="1284" max="1284" width="51.88671875" style="136" customWidth="1"/>
    <col min="1285" max="1286" width="6.6640625" style="136" customWidth="1"/>
    <col min="1287" max="1291" width="6.33203125" style="136" customWidth="1"/>
    <col min="1292" max="1293" width="4.6640625" style="136" customWidth="1"/>
    <col min="1294" max="1295" width="6.33203125" style="136" customWidth="1"/>
    <col min="1296" max="1296" width="7.6640625" style="136" customWidth="1"/>
    <col min="1297" max="1536" width="9.109375" style="136"/>
    <col min="1537" max="1538" width="5.6640625" style="136" customWidth="1"/>
    <col min="1539" max="1539" width="3.6640625" style="136" customWidth="1"/>
    <col min="1540" max="1540" width="51.88671875" style="136" customWidth="1"/>
    <col min="1541" max="1542" width="6.6640625" style="136" customWidth="1"/>
    <col min="1543" max="1547" width="6.33203125" style="136" customWidth="1"/>
    <col min="1548" max="1549" width="4.6640625" style="136" customWidth="1"/>
    <col min="1550" max="1551" width="6.33203125" style="136" customWidth="1"/>
    <col min="1552" max="1552" width="7.6640625" style="136" customWidth="1"/>
    <col min="1553" max="1792" width="9.109375" style="136"/>
    <col min="1793" max="1794" width="5.6640625" style="136" customWidth="1"/>
    <col min="1795" max="1795" width="3.6640625" style="136" customWidth="1"/>
    <col min="1796" max="1796" width="51.88671875" style="136" customWidth="1"/>
    <col min="1797" max="1798" width="6.6640625" style="136" customWidth="1"/>
    <col min="1799" max="1803" width="6.33203125" style="136" customWidth="1"/>
    <col min="1804" max="1805" width="4.6640625" style="136" customWidth="1"/>
    <col min="1806" max="1807" width="6.33203125" style="136" customWidth="1"/>
    <col min="1808" max="1808" width="7.6640625" style="136" customWidth="1"/>
    <col min="1809" max="2048" width="9.109375" style="136"/>
    <col min="2049" max="2050" width="5.6640625" style="136" customWidth="1"/>
    <col min="2051" max="2051" width="3.6640625" style="136" customWidth="1"/>
    <col min="2052" max="2052" width="51.88671875" style="136" customWidth="1"/>
    <col min="2053" max="2054" width="6.6640625" style="136" customWidth="1"/>
    <col min="2055" max="2059" width="6.33203125" style="136" customWidth="1"/>
    <col min="2060" max="2061" width="4.6640625" style="136" customWidth="1"/>
    <col min="2062" max="2063" width="6.33203125" style="136" customWidth="1"/>
    <col min="2064" max="2064" width="7.6640625" style="136" customWidth="1"/>
    <col min="2065" max="2304" width="9.109375" style="136"/>
    <col min="2305" max="2306" width="5.6640625" style="136" customWidth="1"/>
    <col min="2307" max="2307" width="3.6640625" style="136" customWidth="1"/>
    <col min="2308" max="2308" width="51.88671875" style="136" customWidth="1"/>
    <col min="2309" max="2310" width="6.6640625" style="136" customWidth="1"/>
    <col min="2311" max="2315" width="6.33203125" style="136" customWidth="1"/>
    <col min="2316" max="2317" width="4.6640625" style="136" customWidth="1"/>
    <col min="2318" max="2319" width="6.33203125" style="136" customWidth="1"/>
    <col min="2320" max="2320" width="7.6640625" style="136" customWidth="1"/>
    <col min="2321" max="2560" width="9.109375" style="136"/>
    <col min="2561" max="2562" width="5.6640625" style="136" customWidth="1"/>
    <col min="2563" max="2563" width="3.6640625" style="136" customWidth="1"/>
    <col min="2564" max="2564" width="51.88671875" style="136" customWidth="1"/>
    <col min="2565" max="2566" width="6.6640625" style="136" customWidth="1"/>
    <col min="2567" max="2571" width="6.33203125" style="136" customWidth="1"/>
    <col min="2572" max="2573" width="4.6640625" style="136" customWidth="1"/>
    <col min="2574" max="2575" width="6.33203125" style="136" customWidth="1"/>
    <col min="2576" max="2576" width="7.6640625" style="136" customWidth="1"/>
    <col min="2577" max="2816" width="9.109375" style="136"/>
    <col min="2817" max="2818" width="5.6640625" style="136" customWidth="1"/>
    <col min="2819" max="2819" width="3.6640625" style="136" customWidth="1"/>
    <col min="2820" max="2820" width="51.88671875" style="136" customWidth="1"/>
    <col min="2821" max="2822" width="6.6640625" style="136" customWidth="1"/>
    <col min="2823" max="2827" width="6.33203125" style="136" customWidth="1"/>
    <col min="2828" max="2829" width="4.6640625" style="136" customWidth="1"/>
    <col min="2830" max="2831" width="6.33203125" style="136" customWidth="1"/>
    <col min="2832" max="2832" width="7.6640625" style="136" customWidth="1"/>
    <col min="2833" max="3072" width="9.109375" style="136"/>
    <col min="3073" max="3074" width="5.6640625" style="136" customWidth="1"/>
    <col min="3075" max="3075" width="3.6640625" style="136" customWidth="1"/>
    <col min="3076" max="3076" width="51.88671875" style="136" customWidth="1"/>
    <col min="3077" max="3078" width="6.6640625" style="136" customWidth="1"/>
    <col min="3079" max="3083" width="6.33203125" style="136" customWidth="1"/>
    <col min="3084" max="3085" width="4.6640625" style="136" customWidth="1"/>
    <col min="3086" max="3087" width="6.33203125" style="136" customWidth="1"/>
    <col min="3088" max="3088" width="7.6640625" style="136" customWidth="1"/>
    <col min="3089" max="3328" width="9.109375" style="136"/>
    <col min="3329" max="3330" width="5.6640625" style="136" customWidth="1"/>
    <col min="3331" max="3331" width="3.6640625" style="136" customWidth="1"/>
    <col min="3332" max="3332" width="51.88671875" style="136" customWidth="1"/>
    <col min="3333" max="3334" width="6.6640625" style="136" customWidth="1"/>
    <col min="3335" max="3339" width="6.33203125" style="136" customWidth="1"/>
    <col min="3340" max="3341" width="4.6640625" style="136" customWidth="1"/>
    <col min="3342" max="3343" width="6.33203125" style="136" customWidth="1"/>
    <col min="3344" max="3344" width="7.6640625" style="136" customWidth="1"/>
    <col min="3345" max="3584" width="9.109375" style="136"/>
    <col min="3585" max="3586" width="5.6640625" style="136" customWidth="1"/>
    <col min="3587" max="3587" width="3.6640625" style="136" customWidth="1"/>
    <col min="3588" max="3588" width="51.88671875" style="136" customWidth="1"/>
    <col min="3589" max="3590" width="6.6640625" style="136" customWidth="1"/>
    <col min="3591" max="3595" width="6.33203125" style="136" customWidth="1"/>
    <col min="3596" max="3597" width="4.6640625" style="136" customWidth="1"/>
    <col min="3598" max="3599" width="6.33203125" style="136" customWidth="1"/>
    <col min="3600" max="3600" width="7.6640625" style="136" customWidth="1"/>
    <col min="3601" max="3840" width="9.109375" style="136"/>
    <col min="3841" max="3842" width="5.6640625" style="136" customWidth="1"/>
    <col min="3843" max="3843" width="3.6640625" style="136" customWidth="1"/>
    <col min="3844" max="3844" width="51.88671875" style="136" customWidth="1"/>
    <col min="3845" max="3846" width="6.6640625" style="136" customWidth="1"/>
    <col min="3847" max="3851" width="6.33203125" style="136" customWidth="1"/>
    <col min="3852" max="3853" width="4.6640625" style="136" customWidth="1"/>
    <col min="3854" max="3855" width="6.33203125" style="136" customWidth="1"/>
    <col min="3856" max="3856" width="7.6640625" style="136" customWidth="1"/>
    <col min="3857" max="4096" width="9.109375" style="136"/>
    <col min="4097" max="4098" width="5.6640625" style="136" customWidth="1"/>
    <col min="4099" max="4099" width="3.6640625" style="136" customWidth="1"/>
    <col min="4100" max="4100" width="51.88671875" style="136" customWidth="1"/>
    <col min="4101" max="4102" width="6.6640625" style="136" customWidth="1"/>
    <col min="4103" max="4107" width="6.33203125" style="136" customWidth="1"/>
    <col min="4108" max="4109" width="4.6640625" style="136" customWidth="1"/>
    <col min="4110" max="4111" width="6.33203125" style="136" customWidth="1"/>
    <col min="4112" max="4112" width="7.6640625" style="136" customWidth="1"/>
    <col min="4113" max="4352" width="9.109375" style="136"/>
    <col min="4353" max="4354" width="5.6640625" style="136" customWidth="1"/>
    <col min="4355" max="4355" width="3.6640625" style="136" customWidth="1"/>
    <col min="4356" max="4356" width="51.88671875" style="136" customWidth="1"/>
    <col min="4357" max="4358" width="6.6640625" style="136" customWidth="1"/>
    <col min="4359" max="4363" width="6.33203125" style="136" customWidth="1"/>
    <col min="4364" max="4365" width="4.6640625" style="136" customWidth="1"/>
    <col min="4366" max="4367" width="6.33203125" style="136" customWidth="1"/>
    <col min="4368" max="4368" width="7.6640625" style="136" customWidth="1"/>
    <col min="4369" max="4608" width="9.109375" style="136"/>
    <col min="4609" max="4610" width="5.6640625" style="136" customWidth="1"/>
    <col min="4611" max="4611" width="3.6640625" style="136" customWidth="1"/>
    <col min="4612" max="4612" width="51.88671875" style="136" customWidth="1"/>
    <col min="4613" max="4614" width="6.6640625" style="136" customWidth="1"/>
    <col min="4615" max="4619" width="6.33203125" style="136" customWidth="1"/>
    <col min="4620" max="4621" width="4.6640625" style="136" customWidth="1"/>
    <col min="4622" max="4623" width="6.33203125" style="136" customWidth="1"/>
    <col min="4624" max="4624" width="7.6640625" style="136" customWidth="1"/>
    <col min="4625" max="4864" width="9.109375" style="136"/>
    <col min="4865" max="4866" width="5.6640625" style="136" customWidth="1"/>
    <col min="4867" max="4867" width="3.6640625" style="136" customWidth="1"/>
    <col min="4868" max="4868" width="51.88671875" style="136" customWidth="1"/>
    <col min="4869" max="4870" width="6.6640625" style="136" customWidth="1"/>
    <col min="4871" max="4875" width="6.33203125" style="136" customWidth="1"/>
    <col min="4876" max="4877" width="4.6640625" style="136" customWidth="1"/>
    <col min="4878" max="4879" width="6.33203125" style="136" customWidth="1"/>
    <col min="4880" max="4880" width="7.6640625" style="136" customWidth="1"/>
    <col min="4881" max="5120" width="9.109375" style="136"/>
    <col min="5121" max="5122" width="5.6640625" style="136" customWidth="1"/>
    <col min="5123" max="5123" width="3.6640625" style="136" customWidth="1"/>
    <col min="5124" max="5124" width="51.88671875" style="136" customWidth="1"/>
    <col min="5125" max="5126" width="6.6640625" style="136" customWidth="1"/>
    <col min="5127" max="5131" width="6.33203125" style="136" customWidth="1"/>
    <col min="5132" max="5133" width="4.6640625" style="136" customWidth="1"/>
    <col min="5134" max="5135" width="6.33203125" style="136" customWidth="1"/>
    <col min="5136" max="5136" width="7.6640625" style="136" customWidth="1"/>
    <col min="5137" max="5376" width="9.109375" style="136"/>
    <col min="5377" max="5378" width="5.6640625" style="136" customWidth="1"/>
    <col min="5379" max="5379" width="3.6640625" style="136" customWidth="1"/>
    <col min="5380" max="5380" width="51.88671875" style="136" customWidth="1"/>
    <col min="5381" max="5382" width="6.6640625" style="136" customWidth="1"/>
    <col min="5383" max="5387" width="6.33203125" style="136" customWidth="1"/>
    <col min="5388" max="5389" width="4.6640625" style="136" customWidth="1"/>
    <col min="5390" max="5391" width="6.33203125" style="136" customWidth="1"/>
    <col min="5392" max="5392" width="7.6640625" style="136" customWidth="1"/>
    <col min="5393" max="5632" width="9.109375" style="136"/>
    <col min="5633" max="5634" width="5.6640625" style="136" customWidth="1"/>
    <col min="5635" max="5635" width="3.6640625" style="136" customWidth="1"/>
    <col min="5636" max="5636" width="51.88671875" style="136" customWidth="1"/>
    <col min="5637" max="5638" width="6.6640625" style="136" customWidth="1"/>
    <col min="5639" max="5643" width="6.33203125" style="136" customWidth="1"/>
    <col min="5644" max="5645" width="4.6640625" style="136" customWidth="1"/>
    <col min="5646" max="5647" width="6.33203125" style="136" customWidth="1"/>
    <col min="5648" max="5648" width="7.6640625" style="136" customWidth="1"/>
    <col min="5649" max="5888" width="9.109375" style="136"/>
    <col min="5889" max="5890" width="5.6640625" style="136" customWidth="1"/>
    <col min="5891" max="5891" width="3.6640625" style="136" customWidth="1"/>
    <col min="5892" max="5892" width="51.88671875" style="136" customWidth="1"/>
    <col min="5893" max="5894" width="6.6640625" style="136" customWidth="1"/>
    <col min="5895" max="5899" width="6.33203125" style="136" customWidth="1"/>
    <col min="5900" max="5901" width="4.6640625" style="136" customWidth="1"/>
    <col min="5902" max="5903" width="6.33203125" style="136" customWidth="1"/>
    <col min="5904" max="5904" width="7.6640625" style="136" customWidth="1"/>
    <col min="5905" max="6144" width="9.109375" style="136"/>
    <col min="6145" max="6146" width="5.6640625" style="136" customWidth="1"/>
    <col min="6147" max="6147" width="3.6640625" style="136" customWidth="1"/>
    <col min="6148" max="6148" width="51.88671875" style="136" customWidth="1"/>
    <col min="6149" max="6150" width="6.6640625" style="136" customWidth="1"/>
    <col min="6151" max="6155" width="6.33203125" style="136" customWidth="1"/>
    <col min="6156" max="6157" width="4.6640625" style="136" customWidth="1"/>
    <col min="6158" max="6159" width="6.33203125" style="136" customWidth="1"/>
    <col min="6160" max="6160" width="7.6640625" style="136" customWidth="1"/>
    <col min="6161" max="6400" width="9.109375" style="136"/>
    <col min="6401" max="6402" width="5.6640625" style="136" customWidth="1"/>
    <col min="6403" max="6403" width="3.6640625" style="136" customWidth="1"/>
    <col min="6404" max="6404" width="51.88671875" style="136" customWidth="1"/>
    <col min="6405" max="6406" width="6.6640625" style="136" customWidth="1"/>
    <col min="6407" max="6411" width="6.33203125" style="136" customWidth="1"/>
    <col min="6412" max="6413" width="4.6640625" style="136" customWidth="1"/>
    <col min="6414" max="6415" width="6.33203125" style="136" customWidth="1"/>
    <col min="6416" max="6416" width="7.6640625" style="136" customWidth="1"/>
    <col min="6417" max="6656" width="9.109375" style="136"/>
    <col min="6657" max="6658" width="5.6640625" style="136" customWidth="1"/>
    <col min="6659" max="6659" width="3.6640625" style="136" customWidth="1"/>
    <col min="6660" max="6660" width="51.88671875" style="136" customWidth="1"/>
    <col min="6661" max="6662" width="6.6640625" style="136" customWidth="1"/>
    <col min="6663" max="6667" width="6.33203125" style="136" customWidth="1"/>
    <col min="6668" max="6669" width="4.6640625" style="136" customWidth="1"/>
    <col min="6670" max="6671" width="6.33203125" style="136" customWidth="1"/>
    <col min="6672" max="6672" width="7.6640625" style="136" customWidth="1"/>
    <col min="6673" max="6912" width="9.109375" style="136"/>
    <col min="6913" max="6914" width="5.6640625" style="136" customWidth="1"/>
    <col min="6915" max="6915" width="3.6640625" style="136" customWidth="1"/>
    <col min="6916" max="6916" width="51.88671875" style="136" customWidth="1"/>
    <col min="6917" max="6918" width="6.6640625" style="136" customWidth="1"/>
    <col min="6919" max="6923" width="6.33203125" style="136" customWidth="1"/>
    <col min="6924" max="6925" width="4.6640625" style="136" customWidth="1"/>
    <col min="6926" max="6927" width="6.33203125" style="136" customWidth="1"/>
    <col min="6928" max="6928" width="7.6640625" style="136" customWidth="1"/>
    <col min="6929" max="7168" width="9.109375" style="136"/>
    <col min="7169" max="7170" width="5.6640625" style="136" customWidth="1"/>
    <col min="7171" max="7171" width="3.6640625" style="136" customWidth="1"/>
    <col min="7172" max="7172" width="51.88671875" style="136" customWidth="1"/>
    <col min="7173" max="7174" width="6.6640625" style="136" customWidth="1"/>
    <col min="7175" max="7179" width="6.33203125" style="136" customWidth="1"/>
    <col min="7180" max="7181" width="4.6640625" style="136" customWidth="1"/>
    <col min="7182" max="7183" width="6.33203125" style="136" customWidth="1"/>
    <col min="7184" max="7184" width="7.6640625" style="136" customWidth="1"/>
    <col min="7185" max="7424" width="9.109375" style="136"/>
    <col min="7425" max="7426" width="5.6640625" style="136" customWidth="1"/>
    <col min="7427" max="7427" width="3.6640625" style="136" customWidth="1"/>
    <col min="7428" max="7428" width="51.88671875" style="136" customWidth="1"/>
    <col min="7429" max="7430" width="6.6640625" style="136" customWidth="1"/>
    <col min="7431" max="7435" width="6.33203125" style="136" customWidth="1"/>
    <col min="7436" max="7437" width="4.6640625" style="136" customWidth="1"/>
    <col min="7438" max="7439" width="6.33203125" style="136" customWidth="1"/>
    <col min="7440" max="7440" width="7.6640625" style="136" customWidth="1"/>
    <col min="7441" max="7680" width="9.109375" style="136"/>
    <col min="7681" max="7682" width="5.6640625" style="136" customWidth="1"/>
    <col min="7683" max="7683" width="3.6640625" style="136" customWidth="1"/>
    <col min="7684" max="7684" width="51.88671875" style="136" customWidth="1"/>
    <col min="7685" max="7686" width="6.6640625" style="136" customWidth="1"/>
    <col min="7687" max="7691" width="6.33203125" style="136" customWidth="1"/>
    <col min="7692" max="7693" width="4.6640625" style="136" customWidth="1"/>
    <col min="7694" max="7695" width="6.33203125" style="136" customWidth="1"/>
    <col min="7696" max="7696" width="7.6640625" style="136" customWidth="1"/>
    <col min="7697" max="7936" width="9.109375" style="136"/>
    <col min="7937" max="7938" width="5.6640625" style="136" customWidth="1"/>
    <col min="7939" max="7939" width="3.6640625" style="136" customWidth="1"/>
    <col min="7940" max="7940" width="51.88671875" style="136" customWidth="1"/>
    <col min="7941" max="7942" width="6.6640625" style="136" customWidth="1"/>
    <col min="7943" max="7947" width="6.33203125" style="136" customWidth="1"/>
    <col min="7948" max="7949" width="4.6640625" style="136" customWidth="1"/>
    <col min="7950" max="7951" width="6.33203125" style="136" customWidth="1"/>
    <col min="7952" max="7952" width="7.6640625" style="136" customWidth="1"/>
    <col min="7953" max="8192" width="9.109375" style="136"/>
    <col min="8193" max="8194" width="5.6640625" style="136" customWidth="1"/>
    <col min="8195" max="8195" width="3.6640625" style="136" customWidth="1"/>
    <col min="8196" max="8196" width="51.88671875" style="136" customWidth="1"/>
    <col min="8197" max="8198" width="6.6640625" style="136" customWidth="1"/>
    <col min="8199" max="8203" width="6.33203125" style="136" customWidth="1"/>
    <col min="8204" max="8205" width="4.6640625" style="136" customWidth="1"/>
    <col min="8206" max="8207" width="6.33203125" style="136" customWidth="1"/>
    <col min="8208" max="8208" width="7.6640625" style="136" customWidth="1"/>
    <col min="8209" max="8448" width="9.109375" style="136"/>
    <col min="8449" max="8450" width="5.6640625" style="136" customWidth="1"/>
    <col min="8451" max="8451" width="3.6640625" style="136" customWidth="1"/>
    <col min="8452" max="8452" width="51.88671875" style="136" customWidth="1"/>
    <col min="8453" max="8454" width="6.6640625" style="136" customWidth="1"/>
    <col min="8455" max="8459" width="6.33203125" style="136" customWidth="1"/>
    <col min="8460" max="8461" width="4.6640625" style="136" customWidth="1"/>
    <col min="8462" max="8463" width="6.33203125" style="136" customWidth="1"/>
    <col min="8464" max="8464" width="7.6640625" style="136" customWidth="1"/>
    <col min="8465" max="8704" width="9.109375" style="136"/>
    <col min="8705" max="8706" width="5.6640625" style="136" customWidth="1"/>
    <col min="8707" max="8707" width="3.6640625" style="136" customWidth="1"/>
    <col min="8708" max="8708" width="51.88671875" style="136" customWidth="1"/>
    <col min="8709" max="8710" width="6.6640625" style="136" customWidth="1"/>
    <col min="8711" max="8715" width="6.33203125" style="136" customWidth="1"/>
    <col min="8716" max="8717" width="4.6640625" style="136" customWidth="1"/>
    <col min="8718" max="8719" width="6.33203125" style="136" customWidth="1"/>
    <col min="8720" max="8720" width="7.6640625" style="136" customWidth="1"/>
    <col min="8721" max="8960" width="9.109375" style="136"/>
    <col min="8961" max="8962" width="5.6640625" style="136" customWidth="1"/>
    <col min="8963" max="8963" width="3.6640625" style="136" customWidth="1"/>
    <col min="8964" max="8964" width="51.88671875" style="136" customWidth="1"/>
    <col min="8965" max="8966" width="6.6640625" style="136" customWidth="1"/>
    <col min="8967" max="8971" width="6.33203125" style="136" customWidth="1"/>
    <col min="8972" max="8973" width="4.6640625" style="136" customWidth="1"/>
    <col min="8974" max="8975" width="6.33203125" style="136" customWidth="1"/>
    <col min="8976" max="8976" width="7.6640625" style="136" customWidth="1"/>
    <col min="8977" max="9216" width="9.109375" style="136"/>
    <col min="9217" max="9218" width="5.6640625" style="136" customWidth="1"/>
    <col min="9219" max="9219" width="3.6640625" style="136" customWidth="1"/>
    <col min="9220" max="9220" width="51.88671875" style="136" customWidth="1"/>
    <col min="9221" max="9222" width="6.6640625" style="136" customWidth="1"/>
    <col min="9223" max="9227" width="6.33203125" style="136" customWidth="1"/>
    <col min="9228" max="9229" width="4.6640625" style="136" customWidth="1"/>
    <col min="9230" max="9231" width="6.33203125" style="136" customWidth="1"/>
    <col min="9232" max="9232" width="7.6640625" style="136" customWidth="1"/>
    <col min="9233" max="9472" width="9.109375" style="136"/>
    <col min="9473" max="9474" width="5.6640625" style="136" customWidth="1"/>
    <col min="9475" max="9475" width="3.6640625" style="136" customWidth="1"/>
    <col min="9476" max="9476" width="51.88671875" style="136" customWidth="1"/>
    <col min="9477" max="9478" width="6.6640625" style="136" customWidth="1"/>
    <col min="9479" max="9483" width="6.33203125" style="136" customWidth="1"/>
    <col min="9484" max="9485" width="4.6640625" style="136" customWidth="1"/>
    <col min="9486" max="9487" width="6.33203125" style="136" customWidth="1"/>
    <col min="9488" max="9488" width="7.6640625" style="136" customWidth="1"/>
    <col min="9489" max="9728" width="9.109375" style="136"/>
    <col min="9729" max="9730" width="5.6640625" style="136" customWidth="1"/>
    <col min="9731" max="9731" width="3.6640625" style="136" customWidth="1"/>
    <col min="9732" max="9732" width="51.88671875" style="136" customWidth="1"/>
    <col min="9733" max="9734" width="6.6640625" style="136" customWidth="1"/>
    <col min="9735" max="9739" width="6.33203125" style="136" customWidth="1"/>
    <col min="9740" max="9741" width="4.6640625" style="136" customWidth="1"/>
    <col min="9742" max="9743" width="6.33203125" style="136" customWidth="1"/>
    <col min="9744" max="9744" width="7.6640625" style="136" customWidth="1"/>
    <col min="9745" max="9984" width="9.109375" style="136"/>
    <col min="9985" max="9986" width="5.6640625" style="136" customWidth="1"/>
    <col min="9987" max="9987" width="3.6640625" style="136" customWidth="1"/>
    <col min="9988" max="9988" width="51.88671875" style="136" customWidth="1"/>
    <col min="9989" max="9990" width="6.6640625" style="136" customWidth="1"/>
    <col min="9991" max="9995" width="6.33203125" style="136" customWidth="1"/>
    <col min="9996" max="9997" width="4.6640625" style="136" customWidth="1"/>
    <col min="9998" max="9999" width="6.33203125" style="136" customWidth="1"/>
    <col min="10000" max="10000" width="7.6640625" style="136" customWidth="1"/>
    <col min="10001" max="10240" width="9.109375" style="136"/>
    <col min="10241" max="10242" width="5.6640625" style="136" customWidth="1"/>
    <col min="10243" max="10243" width="3.6640625" style="136" customWidth="1"/>
    <col min="10244" max="10244" width="51.88671875" style="136" customWidth="1"/>
    <col min="10245" max="10246" width="6.6640625" style="136" customWidth="1"/>
    <col min="10247" max="10251" width="6.33203125" style="136" customWidth="1"/>
    <col min="10252" max="10253" width="4.6640625" style="136" customWidth="1"/>
    <col min="10254" max="10255" width="6.33203125" style="136" customWidth="1"/>
    <col min="10256" max="10256" width="7.6640625" style="136" customWidth="1"/>
    <col min="10257" max="10496" width="9.109375" style="136"/>
    <col min="10497" max="10498" width="5.6640625" style="136" customWidth="1"/>
    <col min="10499" max="10499" width="3.6640625" style="136" customWidth="1"/>
    <col min="10500" max="10500" width="51.88671875" style="136" customWidth="1"/>
    <col min="10501" max="10502" width="6.6640625" style="136" customWidth="1"/>
    <col min="10503" max="10507" width="6.33203125" style="136" customWidth="1"/>
    <col min="10508" max="10509" width="4.6640625" style="136" customWidth="1"/>
    <col min="10510" max="10511" width="6.33203125" style="136" customWidth="1"/>
    <col min="10512" max="10512" width="7.6640625" style="136" customWidth="1"/>
    <col min="10513" max="10752" width="9.109375" style="136"/>
    <col min="10753" max="10754" width="5.6640625" style="136" customWidth="1"/>
    <col min="10755" max="10755" width="3.6640625" style="136" customWidth="1"/>
    <col min="10756" max="10756" width="51.88671875" style="136" customWidth="1"/>
    <col min="10757" max="10758" width="6.6640625" style="136" customWidth="1"/>
    <col min="10759" max="10763" width="6.33203125" style="136" customWidth="1"/>
    <col min="10764" max="10765" width="4.6640625" style="136" customWidth="1"/>
    <col min="10766" max="10767" width="6.33203125" style="136" customWidth="1"/>
    <col min="10768" max="10768" width="7.6640625" style="136" customWidth="1"/>
    <col min="10769" max="11008" width="9.109375" style="136"/>
    <col min="11009" max="11010" width="5.6640625" style="136" customWidth="1"/>
    <col min="11011" max="11011" width="3.6640625" style="136" customWidth="1"/>
    <col min="11012" max="11012" width="51.88671875" style="136" customWidth="1"/>
    <col min="11013" max="11014" width="6.6640625" style="136" customWidth="1"/>
    <col min="11015" max="11019" width="6.33203125" style="136" customWidth="1"/>
    <col min="11020" max="11021" width="4.6640625" style="136" customWidth="1"/>
    <col min="11022" max="11023" width="6.33203125" style="136" customWidth="1"/>
    <col min="11024" max="11024" width="7.6640625" style="136" customWidth="1"/>
    <col min="11025" max="11264" width="9.109375" style="136"/>
    <col min="11265" max="11266" width="5.6640625" style="136" customWidth="1"/>
    <col min="11267" max="11267" width="3.6640625" style="136" customWidth="1"/>
    <col min="11268" max="11268" width="51.88671875" style="136" customWidth="1"/>
    <col min="11269" max="11270" width="6.6640625" style="136" customWidth="1"/>
    <col min="11271" max="11275" width="6.33203125" style="136" customWidth="1"/>
    <col min="11276" max="11277" width="4.6640625" style="136" customWidth="1"/>
    <col min="11278" max="11279" width="6.33203125" style="136" customWidth="1"/>
    <col min="11280" max="11280" width="7.6640625" style="136" customWidth="1"/>
    <col min="11281" max="11520" width="9.109375" style="136"/>
    <col min="11521" max="11522" width="5.6640625" style="136" customWidth="1"/>
    <col min="11523" max="11523" width="3.6640625" style="136" customWidth="1"/>
    <col min="11524" max="11524" width="51.88671875" style="136" customWidth="1"/>
    <col min="11525" max="11526" width="6.6640625" style="136" customWidth="1"/>
    <col min="11527" max="11531" width="6.33203125" style="136" customWidth="1"/>
    <col min="11532" max="11533" width="4.6640625" style="136" customWidth="1"/>
    <col min="11534" max="11535" width="6.33203125" style="136" customWidth="1"/>
    <col min="11536" max="11536" width="7.6640625" style="136" customWidth="1"/>
    <col min="11537" max="11776" width="9.109375" style="136"/>
    <col min="11777" max="11778" width="5.6640625" style="136" customWidth="1"/>
    <col min="11779" max="11779" width="3.6640625" style="136" customWidth="1"/>
    <col min="11780" max="11780" width="51.88671875" style="136" customWidth="1"/>
    <col min="11781" max="11782" width="6.6640625" style="136" customWidth="1"/>
    <col min="11783" max="11787" width="6.33203125" style="136" customWidth="1"/>
    <col min="11788" max="11789" width="4.6640625" style="136" customWidth="1"/>
    <col min="11790" max="11791" width="6.33203125" style="136" customWidth="1"/>
    <col min="11792" max="11792" width="7.6640625" style="136" customWidth="1"/>
    <col min="11793" max="12032" width="9.109375" style="136"/>
    <col min="12033" max="12034" width="5.6640625" style="136" customWidth="1"/>
    <col min="12035" max="12035" width="3.6640625" style="136" customWidth="1"/>
    <col min="12036" max="12036" width="51.88671875" style="136" customWidth="1"/>
    <col min="12037" max="12038" width="6.6640625" style="136" customWidth="1"/>
    <col min="12039" max="12043" width="6.33203125" style="136" customWidth="1"/>
    <col min="12044" max="12045" width="4.6640625" style="136" customWidth="1"/>
    <col min="12046" max="12047" width="6.33203125" style="136" customWidth="1"/>
    <col min="12048" max="12048" width="7.6640625" style="136" customWidth="1"/>
    <col min="12049" max="12288" width="9.109375" style="136"/>
    <col min="12289" max="12290" width="5.6640625" style="136" customWidth="1"/>
    <col min="12291" max="12291" width="3.6640625" style="136" customWidth="1"/>
    <col min="12292" max="12292" width="51.88671875" style="136" customWidth="1"/>
    <col min="12293" max="12294" width="6.6640625" style="136" customWidth="1"/>
    <col min="12295" max="12299" width="6.33203125" style="136" customWidth="1"/>
    <col min="12300" max="12301" width="4.6640625" style="136" customWidth="1"/>
    <col min="12302" max="12303" width="6.33203125" style="136" customWidth="1"/>
    <col min="12304" max="12304" width="7.6640625" style="136" customWidth="1"/>
    <col min="12305" max="12544" width="9.109375" style="136"/>
    <col min="12545" max="12546" width="5.6640625" style="136" customWidth="1"/>
    <col min="12547" max="12547" width="3.6640625" style="136" customWidth="1"/>
    <col min="12548" max="12548" width="51.88671875" style="136" customWidth="1"/>
    <col min="12549" max="12550" width="6.6640625" style="136" customWidth="1"/>
    <col min="12551" max="12555" width="6.33203125" style="136" customWidth="1"/>
    <col min="12556" max="12557" width="4.6640625" style="136" customWidth="1"/>
    <col min="12558" max="12559" width="6.33203125" style="136" customWidth="1"/>
    <col min="12560" max="12560" width="7.6640625" style="136" customWidth="1"/>
    <col min="12561" max="12800" width="9.109375" style="136"/>
    <col min="12801" max="12802" width="5.6640625" style="136" customWidth="1"/>
    <col min="12803" max="12803" width="3.6640625" style="136" customWidth="1"/>
    <col min="12804" max="12804" width="51.88671875" style="136" customWidth="1"/>
    <col min="12805" max="12806" width="6.6640625" style="136" customWidth="1"/>
    <col min="12807" max="12811" width="6.33203125" style="136" customWidth="1"/>
    <col min="12812" max="12813" width="4.6640625" style="136" customWidth="1"/>
    <col min="12814" max="12815" width="6.33203125" style="136" customWidth="1"/>
    <col min="12816" max="12816" width="7.6640625" style="136" customWidth="1"/>
    <col min="12817" max="13056" width="9.109375" style="136"/>
    <col min="13057" max="13058" width="5.6640625" style="136" customWidth="1"/>
    <col min="13059" max="13059" width="3.6640625" style="136" customWidth="1"/>
    <col min="13060" max="13060" width="51.88671875" style="136" customWidth="1"/>
    <col min="13061" max="13062" width="6.6640625" style="136" customWidth="1"/>
    <col min="13063" max="13067" width="6.33203125" style="136" customWidth="1"/>
    <col min="13068" max="13069" width="4.6640625" style="136" customWidth="1"/>
    <col min="13070" max="13071" width="6.33203125" style="136" customWidth="1"/>
    <col min="13072" max="13072" width="7.6640625" style="136" customWidth="1"/>
    <col min="13073" max="13312" width="9.109375" style="136"/>
    <col min="13313" max="13314" width="5.6640625" style="136" customWidth="1"/>
    <col min="13315" max="13315" width="3.6640625" style="136" customWidth="1"/>
    <col min="13316" max="13316" width="51.88671875" style="136" customWidth="1"/>
    <col min="13317" max="13318" width="6.6640625" style="136" customWidth="1"/>
    <col min="13319" max="13323" width="6.33203125" style="136" customWidth="1"/>
    <col min="13324" max="13325" width="4.6640625" style="136" customWidth="1"/>
    <col min="13326" max="13327" width="6.33203125" style="136" customWidth="1"/>
    <col min="13328" max="13328" width="7.6640625" style="136" customWidth="1"/>
    <col min="13329" max="13568" width="9.109375" style="136"/>
    <col min="13569" max="13570" width="5.6640625" style="136" customWidth="1"/>
    <col min="13571" max="13571" width="3.6640625" style="136" customWidth="1"/>
    <col min="13572" max="13572" width="51.88671875" style="136" customWidth="1"/>
    <col min="13573" max="13574" width="6.6640625" style="136" customWidth="1"/>
    <col min="13575" max="13579" width="6.33203125" style="136" customWidth="1"/>
    <col min="13580" max="13581" width="4.6640625" style="136" customWidth="1"/>
    <col min="13582" max="13583" width="6.33203125" style="136" customWidth="1"/>
    <col min="13584" max="13584" width="7.6640625" style="136" customWidth="1"/>
    <col min="13585" max="13824" width="9.109375" style="136"/>
    <col min="13825" max="13826" width="5.6640625" style="136" customWidth="1"/>
    <col min="13827" max="13827" width="3.6640625" style="136" customWidth="1"/>
    <col min="13828" max="13828" width="51.88671875" style="136" customWidth="1"/>
    <col min="13829" max="13830" width="6.6640625" style="136" customWidth="1"/>
    <col min="13831" max="13835" width="6.33203125" style="136" customWidth="1"/>
    <col min="13836" max="13837" width="4.6640625" style="136" customWidth="1"/>
    <col min="13838" max="13839" width="6.33203125" style="136" customWidth="1"/>
    <col min="13840" max="13840" width="7.6640625" style="136" customWidth="1"/>
    <col min="13841" max="14080" width="9.109375" style="136"/>
    <col min="14081" max="14082" width="5.6640625" style="136" customWidth="1"/>
    <col min="14083" max="14083" width="3.6640625" style="136" customWidth="1"/>
    <col min="14084" max="14084" width="51.88671875" style="136" customWidth="1"/>
    <col min="14085" max="14086" width="6.6640625" style="136" customWidth="1"/>
    <col min="14087" max="14091" width="6.33203125" style="136" customWidth="1"/>
    <col min="14092" max="14093" width="4.6640625" style="136" customWidth="1"/>
    <col min="14094" max="14095" width="6.33203125" style="136" customWidth="1"/>
    <col min="14096" max="14096" width="7.6640625" style="136" customWidth="1"/>
    <col min="14097" max="14336" width="9.109375" style="136"/>
    <col min="14337" max="14338" width="5.6640625" style="136" customWidth="1"/>
    <col min="14339" max="14339" width="3.6640625" style="136" customWidth="1"/>
    <col min="14340" max="14340" width="51.88671875" style="136" customWidth="1"/>
    <col min="14341" max="14342" width="6.6640625" style="136" customWidth="1"/>
    <col min="14343" max="14347" width="6.33203125" style="136" customWidth="1"/>
    <col min="14348" max="14349" width="4.6640625" style="136" customWidth="1"/>
    <col min="14350" max="14351" width="6.33203125" style="136" customWidth="1"/>
    <col min="14352" max="14352" width="7.6640625" style="136" customWidth="1"/>
    <col min="14353" max="14592" width="9.109375" style="136"/>
    <col min="14593" max="14594" width="5.6640625" style="136" customWidth="1"/>
    <col min="14595" max="14595" width="3.6640625" style="136" customWidth="1"/>
    <col min="14596" max="14596" width="51.88671875" style="136" customWidth="1"/>
    <col min="14597" max="14598" width="6.6640625" style="136" customWidth="1"/>
    <col min="14599" max="14603" width="6.33203125" style="136" customWidth="1"/>
    <col min="14604" max="14605" width="4.6640625" style="136" customWidth="1"/>
    <col min="14606" max="14607" width="6.33203125" style="136" customWidth="1"/>
    <col min="14608" max="14608" width="7.6640625" style="136" customWidth="1"/>
    <col min="14609" max="14848" width="9.109375" style="136"/>
    <col min="14849" max="14850" width="5.6640625" style="136" customWidth="1"/>
    <col min="14851" max="14851" width="3.6640625" style="136" customWidth="1"/>
    <col min="14852" max="14852" width="51.88671875" style="136" customWidth="1"/>
    <col min="14853" max="14854" width="6.6640625" style="136" customWidth="1"/>
    <col min="14855" max="14859" width="6.33203125" style="136" customWidth="1"/>
    <col min="14860" max="14861" width="4.6640625" style="136" customWidth="1"/>
    <col min="14862" max="14863" width="6.33203125" style="136" customWidth="1"/>
    <col min="14864" max="14864" width="7.6640625" style="136" customWidth="1"/>
    <col min="14865" max="15104" width="9.109375" style="136"/>
    <col min="15105" max="15106" width="5.6640625" style="136" customWidth="1"/>
    <col min="15107" max="15107" width="3.6640625" style="136" customWidth="1"/>
    <col min="15108" max="15108" width="51.88671875" style="136" customWidth="1"/>
    <col min="15109" max="15110" width="6.6640625" style="136" customWidth="1"/>
    <col min="15111" max="15115" width="6.33203125" style="136" customWidth="1"/>
    <col min="15116" max="15117" width="4.6640625" style="136" customWidth="1"/>
    <col min="15118" max="15119" width="6.33203125" style="136" customWidth="1"/>
    <col min="15120" max="15120" width="7.6640625" style="136" customWidth="1"/>
    <col min="15121" max="15360" width="9.109375" style="136"/>
    <col min="15361" max="15362" width="5.6640625" style="136" customWidth="1"/>
    <col min="15363" max="15363" width="3.6640625" style="136" customWidth="1"/>
    <col min="15364" max="15364" width="51.88671875" style="136" customWidth="1"/>
    <col min="15365" max="15366" width="6.6640625" style="136" customWidth="1"/>
    <col min="15367" max="15371" width="6.33203125" style="136" customWidth="1"/>
    <col min="15372" max="15373" width="4.6640625" style="136" customWidth="1"/>
    <col min="15374" max="15375" width="6.33203125" style="136" customWidth="1"/>
    <col min="15376" max="15376" width="7.6640625" style="136" customWidth="1"/>
    <col min="15377" max="15616" width="9.109375" style="136"/>
    <col min="15617" max="15618" width="5.6640625" style="136" customWidth="1"/>
    <col min="15619" max="15619" width="3.6640625" style="136" customWidth="1"/>
    <col min="15620" max="15620" width="51.88671875" style="136" customWidth="1"/>
    <col min="15621" max="15622" width="6.6640625" style="136" customWidth="1"/>
    <col min="15623" max="15627" width="6.33203125" style="136" customWidth="1"/>
    <col min="15628" max="15629" width="4.6640625" style="136" customWidth="1"/>
    <col min="15630" max="15631" width="6.33203125" style="136" customWidth="1"/>
    <col min="15632" max="15632" width="7.6640625" style="136" customWidth="1"/>
    <col min="15633" max="15872" width="9.109375" style="136"/>
    <col min="15873" max="15874" width="5.6640625" style="136" customWidth="1"/>
    <col min="15875" max="15875" width="3.6640625" style="136" customWidth="1"/>
    <col min="15876" max="15876" width="51.88671875" style="136" customWidth="1"/>
    <col min="15877" max="15878" width="6.6640625" style="136" customWidth="1"/>
    <col min="15879" max="15883" width="6.33203125" style="136" customWidth="1"/>
    <col min="15884" max="15885" width="4.6640625" style="136" customWidth="1"/>
    <col min="15886" max="15887" width="6.33203125" style="136" customWidth="1"/>
    <col min="15888" max="15888" width="7.6640625" style="136" customWidth="1"/>
    <col min="15889" max="16128" width="9.109375" style="136"/>
    <col min="16129" max="16130" width="5.6640625" style="136" customWidth="1"/>
    <col min="16131" max="16131" width="3.6640625" style="136" customWidth="1"/>
    <col min="16132" max="16132" width="51.88671875" style="136" customWidth="1"/>
    <col min="16133" max="16134" width="6.6640625" style="136" customWidth="1"/>
    <col min="16135" max="16139" width="6.33203125" style="136" customWidth="1"/>
    <col min="16140" max="16141" width="4.6640625" style="136" customWidth="1"/>
    <col min="16142" max="16143" width="6.33203125" style="136" customWidth="1"/>
    <col min="16144" max="16144" width="7.6640625" style="136" customWidth="1"/>
    <col min="16145" max="16384" width="9.109375" style="136"/>
  </cols>
  <sheetData>
    <row r="1" spans="1:16" ht="15" customHeight="1" x14ac:dyDescent="0.3">
      <c r="A1" s="278" t="s">
        <v>181</v>
      </c>
      <c r="B1" s="278" t="s">
        <v>182</v>
      </c>
      <c r="C1" s="858" t="s">
        <v>183</v>
      </c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</row>
    <row r="2" spans="1:16" ht="15" customHeight="1" x14ac:dyDescent="0.3">
      <c r="A2" s="279"/>
      <c r="B2" s="279"/>
      <c r="C2" s="859" t="s">
        <v>0</v>
      </c>
      <c r="D2" s="860" t="s">
        <v>184</v>
      </c>
      <c r="E2" s="861" t="s">
        <v>185</v>
      </c>
      <c r="F2" s="863" t="s">
        <v>186</v>
      </c>
      <c r="G2" s="863"/>
      <c r="H2" s="863"/>
      <c r="I2" s="863"/>
      <c r="J2" s="863"/>
      <c r="K2" s="864"/>
      <c r="L2" s="854" t="s">
        <v>187</v>
      </c>
      <c r="M2" s="855"/>
      <c r="N2" s="861" t="s">
        <v>188</v>
      </c>
      <c r="O2" s="861" t="s">
        <v>189</v>
      </c>
      <c r="P2" s="861" t="s">
        <v>190</v>
      </c>
    </row>
    <row r="3" spans="1:16" ht="15" customHeight="1" x14ac:dyDescent="0.3">
      <c r="A3" s="279"/>
      <c r="B3" s="279"/>
      <c r="C3" s="859"/>
      <c r="D3" s="860"/>
      <c r="E3" s="861"/>
      <c r="F3" s="861" t="s">
        <v>9</v>
      </c>
      <c r="G3" s="868" t="s">
        <v>191</v>
      </c>
      <c r="H3" s="868"/>
      <c r="I3" s="868"/>
      <c r="J3" s="868"/>
      <c r="K3" s="861" t="s">
        <v>192</v>
      </c>
      <c r="L3" s="856"/>
      <c r="M3" s="857"/>
      <c r="N3" s="861"/>
      <c r="O3" s="861"/>
      <c r="P3" s="861"/>
    </row>
    <row r="4" spans="1:16" ht="15" customHeight="1" x14ac:dyDescent="0.3">
      <c r="A4" s="279"/>
      <c r="B4" s="279"/>
      <c r="C4" s="859"/>
      <c r="D4" s="860"/>
      <c r="E4" s="861"/>
      <c r="F4" s="864"/>
      <c r="G4" s="861" t="s">
        <v>193</v>
      </c>
      <c r="H4" s="863" t="s">
        <v>194</v>
      </c>
      <c r="I4" s="864"/>
      <c r="J4" s="864"/>
      <c r="K4" s="864"/>
      <c r="L4" s="856"/>
      <c r="M4" s="857"/>
      <c r="N4" s="861"/>
      <c r="O4" s="861"/>
      <c r="P4" s="861"/>
    </row>
    <row r="5" spans="1:16" ht="15" customHeight="1" x14ac:dyDescent="0.3">
      <c r="A5" s="279"/>
      <c r="B5" s="279"/>
      <c r="C5" s="859"/>
      <c r="D5" s="860"/>
      <c r="E5" s="861"/>
      <c r="F5" s="864"/>
      <c r="G5" s="869"/>
      <c r="H5" s="861" t="s">
        <v>15</v>
      </c>
      <c r="I5" s="861" t="s">
        <v>195</v>
      </c>
      <c r="J5" s="861" t="s">
        <v>216</v>
      </c>
      <c r="K5" s="864"/>
      <c r="L5" s="856"/>
      <c r="M5" s="857"/>
      <c r="N5" s="861"/>
      <c r="O5" s="861"/>
      <c r="P5" s="861"/>
    </row>
    <row r="6" spans="1:16" ht="15" customHeight="1" x14ac:dyDescent="0.3">
      <c r="A6" s="279"/>
      <c r="B6" s="279"/>
      <c r="C6" s="859"/>
      <c r="D6" s="860"/>
      <c r="E6" s="861"/>
      <c r="F6" s="864"/>
      <c r="G6" s="869"/>
      <c r="H6" s="861"/>
      <c r="I6" s="861"/>
      <c r="J6" s="861"/>
      <c r="K6" s="864"/>
      <c r="L6" s="856"/>
      <c r="M6" s="857"/>
      <c r="N6" s="861"/>
      <c r="O6" s="861"/>
      <c r="P6" s="861"/>
    </row>
    <row r="7" spans="1:16" ht="15" customHeight="1" x14ac:dyDescent="0.3">
      <c r="A7" s="279"/>
      <c r="B7" s="279"/>
      <c r="C7" s="859"/>
      <c r="D7" s="860"/>
      <c r="E7" s="861"/>
      <c r="F7" s="864"/>
      <c r="G7" s="869"/>
      <c r="H7" s="861"/>
      <c r="I7" s="861"/>
      <c r="J7" s="861"/>
      <c r="K7" s="864"/>
      <c r="L7" s="856"/>
      <c r="M7" s="857"/>
      <c r="N7" s="861"/>
      <c r="O7" s="861"/>
      <c r="P7" s="861"/>
    </row>
    <row r="8" spans="1:16" ht="15" customHeight="1" x14ac:dyDescent="0.3">
      <c r="A8" s="279"/>
      <c r="B8" s="279"/>
      <c r="C8" s="859"/>
      <c r="D8" s="860"/>
      <c r="E8" s="862"/>
      <c r="F8" s="867"/>
      <c r="G8" s="870"/>
      <c r="H8" s="862"/>
      <c r="I8" s="862"/>
      <c r="J8" s="862"/>
      <c r="K8" s="867"/>
      <c r="L8" s="865"/>
      <c r="M8" s="866"/>
      <c r="N8" s="861"/>
      <c r="O8" s="861"/>
      <c r="P8" s="861"/>
    </row>
    <row r="9" spans="1:16" ht="15" customHeight="1" x14ac:dyDescent="0.3">
      <c r="A9" s="279" t="s">
        <v>84</v>
      </c>
      <c r="B9" s="279" t="s">
        <v>198</v>
      </c>
      <c r="C9" s="417">
        <v>1</v>
      </c>
      <c r="D9" s="295" t="s">
        <v>329</v>
      </c>
      <c r="E9" s="317">
        <v>3</v>
      </c>
      <c r="F9" s="318">
        <f t="shared" ref="F9" si="0">E9*30</f>
        <v>90</v>
      </c>
      <c r="G9" s="207">
        <f t="shared" ref="G9:G10" si="1">SUM(H9+I9+J9)</f>
        <v>30</v>
      </c>
      <c r="H9" s="318">
        <v>16</v>
      </c>
      <c r="I9" s="319"/>
      <c r="J9" s="319">
        <v>14</v>
      </c>
      <c r="K9" s="207">
        <f t="shared" ref="K9:K10" si="2">F9-G9</f>
        <v>60</v>
      </c>
      <c r="L9" s="844">
        <f t="shared" ref="L9:L11" si="3">G9/15</f>
        <v>2</v>
      </c>
      <c r="M9" s="845"/>
      <c r="N9" s="417" t="s">
        <v>197</v>
      </c>
      <c r="O9" s="285">
        <f>G9/F9*100</f>
        <v>33.333333333333329</v>
      </c>
      <c r="P9" s="286" t="s">
        <v>200</v>
      </c>
    </row>
    <row r="10" spans="1:16" ht="15" customHeight="1" x14ac:dyDescent="0.3">
      <c r="A10" s="279" t="s">
        <v>84</v>
      </c>
      <c r="B10" s="279" t="s">
        <v>198</v>
      </c>
      <c r="C10" s="417">
        <v>2</v>
      </c>
      <c r="D10" s="295" t="s">
        <v>134</v>
      </c>
      <c r="E10" s="317">
        <v>4</v>
      </c>
      <c r="F10" s="318">
        <f>E10*30</f>
        <v>120</v>
      </c>
      <c r="G10" s="207">
        <f t="shared" si="1"/>
        <v>60</v>
      </c>
      <c r="H10" s="318">
        <v>30</v>
      </c>
      <c r="I10" s="319"/>
      <c r="J10" s="319">
        <v>30</v>
      </c>
      <c r="K10" s="207">
        <f t="shared" si="2"/>
        <v>60</v>
      </c>
      <c r="L10" s="844">
        <f t="shared" si="3"/>
        <v>4</v>
      </c>
      <c r="M10" s="845"/>
      <c r="N10" s="417" t="s">
        <v>197</v>
      </c>
      <c r="O10" s="285">
        <f t="shared" ref="O10" si="4">G10/F10*100</f>
        <v>50</v>
      </c>
      <c r="P10" s="301" t="s">
        <v>200</v>
      </c>
    </row>
    <row r="11" spans="1:16" ht="15" customHeight="1" x14ac:dyDescent="0.3">
      <c r="A11" s="279" t="s">
        <v>84</v>
      </c>
      <c r="B11" s="279" t="s">
        <v>198</v>
      </c>
      <c r="C11" s="420">
        <v>3</v>
      </c>
      <c r="D11" s="295" t="s">
        <v>218</v>
      </c>
      <c r="E11" s="282">
        <v>5</v>
      </c>
      <c r="F11" s="283">
        <f t="shared" ref="F11" si="5">E11*30</f>
        <v>150</v>
      </c>
      <c r="G11" s="20">
        <f>SUM(H11+I11+J11)</f>
        <v>60</v>
      </c>
      <c r="H11" s="283">
        <v>16</v>
      </c>
      <c r="I11" s="284"/>
      <c r="J11" s="284">
        <v>44</v>
      </c>
      <c r="K11" s="20">
        <f>F11-G11</f>
        <v>90</v>
      </c>
      <c r="L11" s="844">
        <f t="shared" si="3"/>
        <v>4</v>
      </c>
      <c r="M11" s="845"/>
      <c r="N11" s="417" t="s">
        <v>199</v>
      </c>
      <c r="O11" s="285">
        <f>G11/F11*100</f>
        <v>40</v>
      </c>
      <c r="P11" s="301" t="s">
        <v>200</v>
      </c>
    </row>
    <row r="12" spans="1:16" ht="15" customHeight="1" x14ac:dyDescent="0.3">
      <c r="A12" s="279" t="s">
        <v>84</v>
      </c>
      <c r="B12" s="279" t="s">
        <v>198</v>
      </c>
      <c r="C12" s="420">
        <v>4</v>
      </c>
      <c r="D12" s="295" t="s">
        <v>262</v>
      </c>
      <c r="E12" s="282">
        <v>4</v>
      </c>
      <c r="F12" s="283">
        <f t="shared" ref="F12:F14" si="6">E12*30</f>
        <v>120</v>
      </c>
      <c r="G12" s="20">
        <f t="shared" ref="G12:G14" si="7">SUM(H12+I12+J12)</f>
        <v>60</v>
      </c>
      <c r="H12" s="21">
        <v>12</v>
      </c>
      <c r="I12" s="21"/>
      <c r="J12" s="21">
        <v>48</v>
      </c>
      <c r="K12" s="20">
        <f>F12-G12</f>
        <v>60</v>
      </c>
      <c r="L12" s="871">
        <f t="shared" ref="L12" si="8">G12/15</f>
        <v>4</v>
      </c>
      <c r="M12" s="845"/>
      <c r="N12" s="417" t="s">
        <v>199</v>
      </c>
      <c r="O12" s="285">
        <f t="shared" ref="O12" si="9">G12/F12*100</f>
        <v>50</v>
      </c>
      <c r="P12" s="301" t="s">
        <v>200</v>
      </c>
    </row>
    <row r="13" spans="1:16" ht="13.95" customHeight="1" x14ac:dyDescent="0.3">
      <c r="A13" s="279" t="s">
        <v>84</v>
      </c>
      <c r="B13" s="279" t="s">
        <v>198</v>
      </c>
      <c r="C13" s="420">
        <v>5</v>
      </c>
      <c r="D13" s="281" t="s">
        <v>223</v>
      </c>
      <c r="E13" s="282">
        <v>6</v>
      </c>
      <c r="F13" s="283">
        <f t="shared" si="6"/>
        <v>180</v>
      </c>
      <c r="G13" s="20">
        <f t="shared" si="7"/>
        <v>60</v>
      </c>
      <c r="H13" s="21">
        <v>30</v>
      </c>
      <c r="I13" s="21"/>
      <c r="J13" s="21">
        <v>30</v>
      </c>
      <c r="K13" s="20">
        <f t="shared" ref="K13:K14" si="10">F13-G13</f>
        <v>120</v>
      </c>
      <c r="L13" s="841">
        <f>G13/15</f>
        <v>4</v>
      </c>
      <c r="M13" s="841"/>
      <c r="N13" s="418" t="s">
        <v>199</v>
      </c>
      <c r="O13" s="285">
        <f>G13/F13*100</f>
        <v>33.333333333333329</v>
      </c>
      <c r="P13" s="301" t="s">
        <v>200</v>
      </c>
    </row>
    <row r="14" spans="1:16" ht="15" customHeight="1" x14ac:dyDescent="0.3">
      <c r="A14" s="279" t="s">
        <v>84</v>
      </c>
      <c r="B14" s="279" t="s">
        <v>198</v>
      </c>
      <c r="C14" s="420">
        <v>6</v>
      </c>
      <c r="D14" s="281" t="s">
        <v>41</v>
      </c>
      <c r="E14" s="282">
        <v>3</v>
      </c>
      <c r="F14" s="283">
        <f t="shared" si="6"/>
        <v>90</v>
      </c>
      <c r="G14" s="20">
        <f t="shared" si="7"/>
        <v>30</v>
      </c>
      <c r="H14" s="21">
        <v>16</v>
      </c>
      <c r="I14" s="21"/>
      <c r="J14" s="21">
        <v>14</v>
      </c>
      <c r="K14" s="20">
        <f t="shared" si="10"/>
        <v>60</v>
      </c>
      <c r="L14" s="841">
        <f>G14/15</f>
        <v>2</v>
      </c>
      <c r="M14" s="841"/>
      <c r="N14" s="418"/>
      <c r="O14" s="285">
        <f>G14/F14*100</f>
        <v>33.333333333333329</v>
      </c>
      <c r="P14" s="286" t="s">
        <v>200</v>
      </c>
    </row>
    <row r="15" spans="1:16" ht="15" customHeight="1" x14ac:dyDescent="0.3">
      <c r="A15" s="279" t="s">
        <v>84</v>
      </c>
      <c r="B15" s="279" t="s">
        <v>198</v>
      </c>
      <c r="C15" s="420">
        <v>7</v>
      </c>
      <c r="D15" s="281" t="s">
        <v>365</v>
      </c>
      <c r="E15" s="287">
        <v>2</v>
      </c>
      <c r="F15" s="418">
        <f>E15*30</f>
        <v>60</v>
      </c>
      <c r="G15" s="20">
        <f>SUM(H15+I15+J15)</f>
        <v>30</v>
      </c>
      <c r="H15" s="418">
        <v>16</v>
      </c>
      <c r="I15" s="418"/>
      <c r="J15" s="418">
        <v>14</v>
      </c>
      <c r="K15" s="418">
        <f>F15-G15</f>
        <v>30</v>
      </c>
      <c r="L15" s="841">
        <f>G15/15</f>
        <v>2</v>
      </c>
      <c r="M15" s="841"/>
      <c r="N15" s="418" t="s">
        <v>197</v>
      </c>
      <c r="O15" s="285">
        <f>G15/F15*100</f>
        <v>50</v>
      </c>
      <c r="P15" s="301" t="s">
        <v>200</v>
      </c>
    </row>
    <row r="16" spans="1:16" ht="31.2" x14ac:dyDescent="0.3">
      <c r="A16" s="279" t="s">
        <v>84</v>
      </c>
      <c r="B16" s="279" t="s">
        <v>201</v>
      </c>
      <c r="C16" s="420">
        <v>8</v>
      </c>
      <c r="D16" s="281" t="s">
        <v>371</v>
      </c>
      <c r="E16" s="282">
        <v>4</v>
      </c>
      <c r="F16" s="21">
        <f t="shared" ref="F16" si="11">E16*30</f>
        <v>120</v>
      </c>
      <c r="G16" s="20">
        <f>SUM(H16+I16+J16)</f>
        <v>46</v>
      </c>
      <c r="H16" s="21"/>
      <c r="I16" s="21"/>
      <c r="J16" s="21">
        <v>46</v>
      </c>
      <c r="K16" s="20">
        <f t="shared" ref="K16" si="12">F16-G16</f>
        <v>74</v>
      </c>
      <c r="L16" s="841">
        <f t="shared" ref="L16" si="13">G16/15</f>
        <v>3.0666666666666669</v>
      </c>
      <c r="M16" s="841"/>
      <c r="N16" s="418" t="s">
        <v>197</v>
      </c>
      <c r="O16" s="285">
        <f t="shared" ref="O16" si="14">G16/F16*100</f>
        <v>38.333333333333336</v>
      </c>
      <c r="P16" s="301" t="s">
        <v>200</v>
      </c>
    </row>
    <row r="17" spans="1:16" ht="15" customHeight="1" x14ac:dyDescent="0.3">
      <c r="A17" s="279"/>
      <c r="B17" s="279"/>
      <c r="C17" s="241"/>
      <c r="D17" s="288" t="s">
        <v>14</v>
      </c>
      <c r="E17" s="321">
        <f t="shared" ref="E17:K17" si="15">SUM(E9:E16)</f>
        <v>31</v>
      </c>
      <c r="F17" s="297">
        <f t="shared" si="15"/>
        <v>930</v>
      </c>
      <c r="G17" s="297">
        <f t="shared" si="15"/>
        <v>376</v>
      </c>
      <c r="H17" s="297">
        <f t="shared" si="15"/>
        <v>136</v>
      </c>
      <c r="I17" s="297">
        <f t="shared" si="15"/>
        <v>0</v>
      </c>
      <c r="J17" s="297">
        <f t="shared" si="15"/>
        <v>240</v>
      </c>
      <c r="K17" s="297">
        <f t="shared" si="15"/>
        <v>554</v>
      </c>
      <c r="L17" s="872">
        <f>SUM(L9:M16)</f>
        <v>25.066666666666666</v>
      </c>
      <c r="M17" s="873"/>
      <c r="N17" s="289"/>
      <c r="O17" s="289"/>
      <c r="P17" s="286"/>
    </row>
    <row r="18" spans="1:16" ht="15" customHeight="1" x14ac:dyDescent="0.3">
      <c r="A18" s="279"/>
      <c r="B18" s="279"/>
      <c r="C18" s="279"/>
      <c r="D18" s="290" t="s">
        <v>202</v>
      </c>
      <c r="E18" s="291">
        <f>30-E17</f>
        <v>-1</v>
      </c>
      <c r="F18" s="292"/>
      <c r="G18" s="292"/>
      <c r="H18" s="292"/>
      <c r="I18" s="292"/>
      <c r="J18" s="292"/>
      <c r="K18" s="292"/>
      <c r="L18" s="292"/>
      <c r="M18" s="292"/>
      <c r="N18" s="292"/>
      <c r="O18" s="293"/>
      <c r="P18" s="294"/>
    </row>
    <row r="19" spans="1:16" ht="15" customHeight="1" x14ac:dyDescent="0.3">
      <c r="A19" s="279"/>
      <c r="B19" s="279"/>
      <c r="C19" s="858" t="s">
        <v>203</v>
      </c>
      <c r="D19" s="858"/>
      <c r="E19" s="858"/>
      <c r="F19" s="858"/>
      <c r="G19" s="858"/>
      <c r="H19" s="858"/>
      <c r="I19" s="858"/>
      <c r="J19" s="858"/>
      <c r="K19" s="858"/>
      <c r="L19" s="858"/>
      <c r="M19" s="858"/>
      <c r="N19" s="858"/>
      <c r="O19" s="858"/>
      <c r="P19" s="858"/>
    </row>
    <row r="20" spans="1:16" ht="15" customHeight="1" x14ac:dyDescent="0.3">
      <c r="A20" s="279"/>
      <c r="B20" s="279"/>
      <c r="C20" s="859" t="s">
        <v>0</v>
      </c>
      <c r="D20" s="860" t="s">
        <v>184</v>
      </c>
      <c r="E20" s="861" t="s">
        <v>185</v>
      </c>
      <c r="F20" s="863" t="s">
        <v>186</v>
      </c>
      <c r="G20" s="863"/>
      <c r="H20" s="863"/>
      <c r="I20" s="863"/>
      <c r="J20" s="863"/>
      <c r="K20" s="864"/>
      <c r="L20" s="847" t="s">
        <v>187</v>
      </c>
      <c r="M20" s="847"/>
      <c r="N20" s="861" t="s">
        <v>188</v>
      </c>
      <c r="O20" s="861" t="s">
        <v>189</v>
      </c>
      <c r="P20" s="861" t="s">
        <v>190</v>
      </c>
    </row>
    <row r="21" spans="1:16" ht="15" customHeight="1" x14ac:dyDescent="0.3">
      <c r="A21" s="279"/>
      <c r="B21" s="279"/>
      <c r="C21" s="859"/>
      <c r="D21" s="860"/>
      <c r="E21" s="861"/>
      <c r="F21" s="861" t="s">
        <v>9</v>
      </c>
      <c r="G21" s="868" t="s">
        <v>191</v>
      </c>
      <c r="H21" s="868"/>
      <c r="I21" s="868"/>
      <c r="J21" s="868"/>
      <c r="K21" s="861" t="s">
        <v>192</v>
      </c>
      <c r="L21" s="847"/>
      <c r="M21" s="847"/>
      <c r="N21" s="861"/>
      <c r="O21" s="861"/>
      <c r="P21" s="861"/>
    </row>
    <row r="22" spans="1:16" ht="13.2" customHeight="1" x14ac:dyDescent="0.3">
      <c r="A22" s="279"/>
      <c r="B22" s="279"/>
      <c r="C22" s="859"/>
      <c r="D22" s="860"/>
      <c r="E22" s="861"/>
      <c r="F22" s="864"/>
      <c r="G22" s="861" t="s">
        <v>193</v>
      </c>
      <c r="H22" s="863" t="s">
        <v>194</v>
      </c>
      <c r="I22" s="864"/>
      <c r="J22" s="864"/>
      <c r="K22" s="864"/>
      <c r="L22" s="847"/>
      <c r="M22" s="847"/>
      <c r="N22" s="861"/>
      <c r="O22" s="861"/>
      <c r="P22" s="861"/>
    </row>
    <row r="23" spans="1:16" ht="10.199999999999999" customHeight="1" x14ac:dyDescent="0.3">
      <c r="A23" s="279"/>
      <c r="B23" s="279"/>
      <c r="C23" s="859"/>
      <c r="D23" s="860"/>
      <c r="E23" s="861"/>
      <c r="F23" s="864"/>
      <c r="G23" s="869"/>
      <c r="H23" s="861" t="s">
        <v>15</v>
      </c>
      <c r="I23" s="861" t="s">
        <v>195</v>
      </c>
      <c r="J23" s="861" t="s">
        <v>216</v>
      </c>
      <c r="K23" s="864"/>
      <c r="L23" s="847"/>
      <c r="M23" s="847"/>
      <c r="N23" s="861"/>
      <c r="O23" s="861"/>
      <c r="P23" s="861"/>
    </row>
    <row r="24" spans="1:16" ht="14.55" customHeight="1" x14ac:dyDescent="0.3">
      <c r="A24" s="279"/>
      <c r="B24" s="279"/>
      <c r="C24" s="859"/>
      <c r="D24" s="860"/>
      <c r="E24" s="861"/>
      <c r="F24" s="864"/>
      <c r="G24" s="869"/>
      <c r="H24" s="861"/>
      <c r="I24" s="861"/>
      <c r="J24" s="861"/>
      <c r="K24" s="864"/>
      <c r="L24" s="847"/>
      <c r="M24" s="847"/>
      <c r="N24" s="861"/>
      <c r="O24" s="861"/>
      <c r="P24" s="861"/>
    </row>
    <row r="25" spans="1:16" ht="14.55" customHeight="1" x14ac:dyDescent="0.3">
      <c r="A25" s="279"/>
      <c r="B25" s="279"/>
      <c r="C25" s="859"/>
      <c r="D25" s="860"/>
      <c r="E25" s="861"/>
      <c r="F25" s="864"/>
      <c r="G25" s="869"/>
      <c r="H25" s="861"/>
      <c r="I25" s="861"/>
      <c r="J25" s="861"/>
      <c r="K25" s="864"/>
      <c r="L25" s="847"/>
      <c r="M25" s="847"/>
      <c r="N25" s="861"/>
      <c r="O25" s="861"/>
      <c r="P25" s="861"/>
    </row>
    <row r="26" spans="1:16" ht="14.55" customHeight="1" x14ac:dyDescent="0.3">
      <c r="A26" s="279"/>
      <c r="B26" s="279"/>
      <c r="C26" s="859"/>
      <c r="D26" s="860"/>
      <c r="E26" s="861"/>
      <c r="F26" s="864"/>
      <c r="G26" s="869"/>
      <c r="H26" s="861"/>
      <c r="I26" s="861"/>
      <c r="J26" s="861"/>
      <c r="K26" s="864"/>
      <c r="L26" s="847"/>
      <c r="M26" s="847"/>
      <c r="N26" s="861"/>
      <c r="O26" s="861"/>
      <c r="P26" s="861"/>
    </row>
    <row r="27" spans="1:16" ht="14.55" customHeight="1" x14ac:dyDescent="0.3">
      <c r="A27" s="279" t="s">
        <v>197</v>
      </c>
      <c r="B27" s="279" t="s">
        <v>198</v>
      </c>
      <c r="C27" s="417">
        <v>1</v>
      </c>
      <c r="D27" s="281" t="s">
        <v>273</v>
      </c>
      <c r="E27" s="287">
        <v>5</v>
      </c>
      <c r="F27" s="417">
        <f t="shared" ref="F27:F29" si="16">E27*30</f>
        <v>150</v>
      </c>
      <c r="G27" s="20">
        <f t="shared" ref="G27:G28" si="17">SUM(H27+I27+J27)</f>
        <v>120</v>
      </c>
      <c r="H27" s="417">
        <v>60</v>
      </c>
      <c r="I27" s="417"/>
      <c r="J27" s="417">
        <v>60</v>
      </c>
      <c r="K27" s="417">
        <f t="shared" ref="K27:K29" si="18">F27-G27</f>
        <v>30</v>
      </c>
      <c r="L27" s="841">
        <f>G27/18</f>
        <v>6.666666666666667</v>
      </c>
      <c r="M27" s="841"/>
      <c r="N27" s="417" t="s">
        <v>274</v>
      </c>
      <c r="O27" s="285">
        <f t="shared" ref="O27:O28" si="19">G27/F27*100</f>
        <v>80</v>
      </c>
      <c r="P27" s="347"/>
    </row>
    <row r="28" spans="1:16" ht="15" customHeight="1" x14ac:dyDescent="0.3">
      <c r="A28" s="279" t="s">
        <v>84</v>
      </c>
      <c r="B28" s="279" t="s">
        <v>198</v>
      </c>
      <c r="C28" s="418">
        <v>2</v>
      </c>
      <c r="D28" s="295" t="s">
        <v>312</v>
      </c>
      <c r="E28" s="317">
        <v>5</v>
      </c>
      <c r="F28" s="318">
        <f t="shared" si="16"/>
        <v>150</v>
      </c>
      <c r="G28" s="207">
        <f t="shared" si="17"/>
        <v>54</v>
      </c>
      <c r="H28" s="318">
        <v>28</v>
      </c>
      <c r="I28" s="319"/>
      <c r="J28" s="319">
        <v>26</v>
      </c>
      <c r="K28" s="207">
        <f>F28-G28</f>
        <v>96</v>
      </c>
      <c r="L28" s="844">
        <f t="shared" ref="L28" si="20">G28/18</f>
        <v>3</v>
      </c>
      <c r="M28" s="845"/>
      <c r="N28" s="418" t="s">
        <v>199</v>
      </c>
      <c r="O28" s="285">
        <f t="shared" si="19"/>
        <v>36</v>
      </c>
      <c r="P28" s="301" t="s">
        <v>200</v>
      </c>
    </row>
    <row r="29" spans="1:16" ht="15" customHeight="1" x14ac:dyDescent="0.3">
      <c r="A29" s="279" t="s">
        <v>84</v>
      </c>
      <c r="B29" s="279" t="s">
        <v>198</v>
      </c>
      <c r="C29" s="420">
        <v>3</v>
      </c>
      <c r="D29" s="281" t="s">
        <v>85</v>
      </c>
      <c r="E29" s="282">
        <v>6</v>
      </c>
      <c r="F29" s="21">
        <f t="shared" si="16"/>
        <v>180</v>
      </c>
      <c r="G29" s="20">
        <f>SUM(H29+I29+J29)</f>
        <v>72</v>
      </c>
      <c r="H29" s="20">
        <v>36</v>
      </c>
      <c r="I29" s="20"/>
      <c r="J29" s="20">
        <v>36</v>
      </c>
      <c r="K29" s="20">
        <f t="shared" si="18"/>
        <v>108</v>
      </c>
      <c r="L29" s="841">
        <f t="shared" ref="L29" si="21">G29/18</f>
        <v>4</v>
      </c>
      <c r="M29" s="841"/>
      <c r="N29" s="417" t="s">
        <v>199</v>
      </c>
      <c r="O29" s="285">
        <f t="shared" ref="O29" si="22">G29/F29*100</f>
        <v>40</v>
      </c>
      <c r="P29" s="286" t="s">
        <v>200</v>
      </c>
    </row>
    <row r="30" spans="1:16" ht="15" customHeight="1" x14ac:dyDescent="0.3">
      <c r="A30" s="279" t="s">
        <v>84</v>
      </c>
      <c r="B30" s="279" t="s">
        <v>198</v>
      </c>
      <c r="C30" s="420">
        <v>4</v>
      </c>
      <c r="D30" s="281" t="s">
        <v>41</v>
      </c>
      <c r="E30" s="282">
        <v>3</v>
      </c>
      <c r="F30" s="283">
        <f t="shared" ref="F30" si="23">E30*30</f>
        <v>90</v>
      </c>
      <c r="G30" s="20">
        <f t="shared" ref="G30:G31" si="24">SUM(H30+I30+J30)</f>
        <v>36</v>
      </c>
      <c r="H30" s="21">
        <v>18</v>
      </c>
      <c r="I30" s="21"/>
      <c r="J30" s="21">
        <v>18</v>
      </c>
      <c r="K30" s="20">
        <f t="shared" ref="K30" si="25">F30-G30</f>
        <v>54</v>
      </c>
      <c r="L30" s="841">
        <f t="shared" ref="L30" si="26">G30/18</f>
        <v>2</v>
      </c>
      <c r="M30" s="841"/>
      <c r="N30" s="418" t="s">
        <v>199</v>
      </c>
      <c r="O30" s="285">
        <f>G30/F30*100</f>
        <v>40</v>
      </c>
      <c r="P30" s="286" t="s">
        <v>200</v>
      </c>
    </row>
    <row r="31" spans="1:16" ht="15" customHeight="1" x14ac:dyDescent="0.3">
      <c r="A31" s="279" t="s">
        <v>84</v>
      </c>
      <c r="B31" s="279" t="s">
        <v>198</v>
      </c>
      <c r="C31" s="420">
        <v>5</v>
      </c>
      <c r="D31" s="281" t="s">
        <v>365</v>
      </c>
      <c r="E31" s="287">
        <v>3</v>
      </c>
      <c r="F31" s="418">
        <f>E31*30</f>
        <v>90</v>
      </c>
      <c r="G31" s="20">
        <f t="shared" si="24"/>
        <v>36</v>
      </c>
      <c r="H31" s="418">
        <v>18</v>
      </c>
      <c r="I31" s="418"/>
      <c r="J31" s="418">
        <v>18</v>
      </c>
      <c r="K31" s="418">
        <f>F31-G31</f>
        <v>54</v>
      </c>
      <c r="L31" s="841">
        <f>G31/18</f>
        <v>2</v>
      </c>
      <c r="M31" s="841"/>
      <c r="N31" s="418" t="s">
        <v>199</v>
      </c>
      <c r="O31" s="285">
        <f>G31/F31*100</f>
        <v>40</v>
      </c>
      <c r="P31" s="301" t="s">
        <v>200</v>
      </c>
    </row>
    <row r="32" spans="1:16" ht="14.25" customHeight="1" x14ac:dyDescent="0.3">
      <c r="A32" s="279" t="s">
        <v>84</v>
      </c>
      <c r="B32" s="279" t="s">
        <v>198</v>
      </c>
      <c r="C32" s="420">
        <v>6</v>
      </c>
      <c r="D32" s="295" t="s">
        <v>369</v>
      </c>
      <c r="E32" s="317">
        <v>1</v>
      </c>
      <c r="F32" s="318">
        <f>E32*30</f>
        <v>30</v>
      </c>
      <c r="G32" s="207">
        <f>SUM(H32+I32+J32)</f>
        <v>18</v>
      </c>
      <c r="H32" s="79"/>
      <c r="I32" s="79"/>
      <c r="J32" s="79">
        <v>18</v>
      </c>
      <c r="K32" s="207">
        <f>F32-G32</f>
        <v>12</v>
      </c>
      <c r="L32" s="841">
        <f>G32/18</f>
        <v>1</v>
      </c>
      <c r="M32" s="841"/>
      <c r="N32" s="418" t="s">
        <v>274</v>
      </c>
      <c r="O32" s="285">
        <f>G32/F32*100</f>
        <v>60</v>
      </c>
      <c r="P32" s="286" t="s">
        <v>200</v>
      </c>
    </row>
    <row r="33" spans="1:16" ht="15" customHeight="1" x14ac:dyDescent="0.3">
      <c r="A33" s="279" t="s">
        <v>84</v>
      </c>
      <c r="B33" s="279" t="s">
        <v>198</v>
      </c>
      <c r="C33" s="420">
        <v>7</v>
      </c>
      <c r="D33" s="295" t="s">
        <v>370</v>
      </c>
      <c r="E33" s="282">
        <v>6</v>
      </c>
      <c r="F33" s="21">
        <f>E33*30</f>
        <v>180</v>
      </c>
      <c r="G33" s="20">
        <f t="shared" ref="G33" si="27">SUM(H33+I33+J33)</f>
        <v>108</v>
      </c>
      <c r="H33" s="283"/>
      <c r="I33" s="284"/>
      <c r="J33" s="284">
        <v>108</v>
      </c>
      <c r="K33" s="20">
        <f>F33-G33</f>
        <v>72</v>
      </c>
      <c r="L33" s="841">
        <f t="shared" ref="L33" si="28">G33/18</f>
        <v>6</v>
      </c>
      <c r="M33" s="841"/>
      <c r="N33" s="418" t="s">
        <v>274</v>
      </c>
      <c r="O33" s="285">
        <f>G33/F33*100</f>
        <v>60</v>
      </c>
      <c r="P33" s="286" t="s">
        <v>200</v>
      </c>
    </row>
    <row r="34" spans="1:16" ht="15" customHeight="1" x14ac:dyDescent="0.3">
      <c r="A34" s="279"/>
      <c r="B34" s="279"/>
      <c r="C34" s="343"/>
      <c r="D34" s="288" t="s">
        <v>14</v>
      </c>
      <c r="E34" s="321">
        <f>SUM(E27:E33)</f>
        <v>29</v>
      </c>
      <c r="F34" s="345">
        <f>SUM(F27:F33)</f>
        <v>870</v>
      </c>
      <c r="G34" s="345">
        <f>SUM(G27:G33)</f>
        <v>444</v>
      </c>
      <c r="H34" s="345">
        <f>SUM(H27:H33)</f>
        <v>160</v>
      </c>
      <c r="I34" s="345">
        <f>SUM(I27:I33)</f>
        <v>0</v>
      </c>
      <c r="J34" s="345">
        <f>SUM(J27:J33)</f>
        <v>284</v>
      </c>
      <c r="K34" s="345">
        <f>SUM(K27:K33)</f>
        <v>426</v>
      </c>
      <c r="L34" s="842">
        <f>SUM(L27:M33)</f>
        <v>24.666666666666668</v>
      </c>
      <c r="M34" s="843"/>
      <c r="N34" s="344"/>
      <c r="O34" s="344"/>
      <c r="P34" s="298"/>
    </row>
    <row r="35" spans="1:16" ht="15" customHeight="1" x14ac:dyDescent="0.3">
      <c r="A35" s="279"/>
      <c r="B35" s="279"/>
      <c r="C35" s="279"/>
      <c r="D35" s="290" t="s">
        <v>202</v>
      </c>
      <c r="E35" s="291">
        <f>30-E34</f>
        <v>1</v>
      </c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4"/>
    </row>
    <row r="36" spans="1:16" ht="15" customHeight="1" x14ac:dyDescent="0.3">
      <c r="A36" s="279"/>
      <c r="B36" s="279"/>
      <c r="C36" s="858" t="s">
        <v>205</v>
      </c>
      <c r="D36" s="858"/>
      <c r="E36" s="858"/>
      <c r="F36" s="858"/>
      <c r="G36" s="858"/>
      <c r="H36" s="858"/>
      <c r="I36" s="858"/>
      <c r="J36" s="858"/>
      <c r="K36" s="858"/>
      <c r="L36" s="858"/>
      <c r="M36" s="858"/>
      <c r="N36" s="858"/>
      <c r="O36" s="858"/>
      <c r="P36" s="858"/>
    </row>
    <row r="37" spans="1:16" ht="13.2" customHeight="1" x14ac:dyDescent="0.3">
      <c r="A37" s="279"/>
      <c r="B37" s="279"/>
      <c r="C37" s="859" t="s">
        <v>0</v>
      </c>
      <c r="D37" s="860" t="s">
        <v>184</v>
      </c>
      <c r="E37" s="861" t="s">
        <v>185</v>
      </c>
      <c r="F37" s="863" t="s">
        <v>186</v>
      </c>
      <c r="G37" s="863"/>
      <c r="H37" s="863"/>
      <c r="I37" s="863"/>
      <c r="J37" s="863"/>
      <c r="K37" s="864"/>
      <c r="L37" s="854" t="s">
        <v>187</v>
      </c>
      <c r="M37" s="855"/>
      <c r="N37" s="861" t="s">
        <v>188</v>
      </c>
      <c r="O37" s="861" t="s">
        <v>189</v>
      </c>
      <c r="P37" s="861" t="s">
        <v>190</v>
      </c>
    </row>
    <row r="38" spans="1:16" ht="13.95" customHeight="1" x14ac:dyDescent="0.3">
      <c r="A38" s="279"/>
      <c r="B38" s="279"/>
      <c r="C38" s="859"/>
      <c r="D38" s="860"/>
      <c r="E38" s="861"/>
      <c r="F38" s="861" t="s">
        <v>9</v>
      </c>
      <c r="G38" s="868" t="s">
        <v>191</v>
      </c>
      <c r="H38" s="868"/>
      <c r="I38" s="868"/>
      <c r="J38" s="868"/>
      <c r="K38" s="861" t="s">
        <v>192</v>
      </c>
      <c r="L38" s="856"/>
      <c r="M38" s="857"/>
      <c r="N38" s="861"/>
      <c r="O38" s="861"/>
      <c r="P38" s="861"/>
    </row>
    <row r="39" spans="1:16" ht="13.95" customHeight="1" x14ac:dyDescent="0.3">
      <c r="A39" s="279"/>
      <c r="B39" s="279"/>
      <c r="C39" s="859"/>
      <c r="D39" s="860"/>
      <c r="E39" s="861"/>
      <c r="F39" s="864"/>
      <c r="G39" s="861" t="s">
        <v>193</v>
      </c>
      <c r="H39" s="863" t="s">
        <v>194</v>
      </c>
      <c r="I39" s="864"/>
      <c r="J39" s="864"/>
      <c r="K39" s="864"/>
      <c r="L39" s="856"/>
      <c r="M39" s="857"/>
      <c r="N39" s="861"/>
      <c r="O39" s="861"/>
      <c r="P39" s="861"/>
    </row>
    <row r="40" spans="1:16" ht="13.95" customHeight="1" x14ac:dyDescent="0.3">
      <c r="A40" s="279"/>
      <c r="B40" s="279"/>
      <c r="C40" s="859"/>
      <c r="D40" s="860"/>
      <c r="E40" s="861"/>
      <c r="F40" s="864"/>
      <c r="G40" s="869"/>
      <c r="H40" s="861" t="s">
        <v>15</v>
      </c>
      <c r="I40" s="861" t="s">
        <v>195</v>
      </c>
      <c r="J40" s="861" t="s">
        <v>216</v>
      </c>
      <c r="K40" s="864"/>
      <c r="L40" s="856"/>
      <c r="M40" s="857"/>
      <c r="N40" s="861"/>
      <c r="O40" s="861"/>
      <c r="P40" s="861"/>
    </row>
    <row r="41" spans="1:16" ht="13.95" customHeight="1" x14ac:dyDescent="0.3">
      <c r="A41" s="279"/>
      <c r="B41" s="279"/>
      <c r="C41" s="859"/>
      <c r="D41" s="860"/>
      <c r="E41" s="861"/>
      <c r="F41" s="864"/>
      <c r="G41" s="869"/>
      <c r="H41" s="861"/>
      <c r="I41" s="861"/>
      <c r="J41" s="861"/>
      <c r="K41" s="864"/>
      <c r="L41" s="856"/>
      <c r="M41" s="857"/>
      <c r="N41" s="861"/>
      <c r="O41" s="861"/>
      <c r="P41" s="861"/>
    </row>
    <row r="42" spans="1:16" ht="13.95" customHeight="1" x14ac:dyDescent="0.3">
      <c r="A42" s="279"/>
      <c r="B42" s="279"/>
      <c r="C42" s="859"/>
      <c r="D42" s="860"/>
      <c r="E42" s="861"/>
      <c r="F42" s="864"/>
      <c r="G42" s="869"/>
      <c r="H42" s="861"/>
      <c r="I42" s="861"/>
      <c r="J42" s="861"/>
      <c r="K42" s="864"/>
      <c r="L42" s="856"/>
      <c r="M42" s="857"/>
      <c r="N42" s="861"/>
      <c r="O42" s="861"/>
      <c r="P42" s="861"/>
    </row>
    <row r="43" spans="1:16" ht="15" customHeight="1" x14ac:dyDescent="0.3">
      <c r="A43" s="279" t="s">
        <v>84</v>
      </c>
      <c r="B43" s="279" t="s">
        <v>198</v>
      </c>
      <c r="C43" s="417">
        <v>1</v>
      </c>
      <c r="D43" s="281" t="s">
        <v>263</v>
      </c>
      <c r="E43" s="282">
        <v>4</v>
      </c>
      <c r="F43" s="283">
        <f t="shared" ref="F43" si="29">E43*30</f>
        <v>120</v>
      </c>
      <c r="G43" s="20">
        <f t="shared" ref="G43" si="30">SUM(H43+I43+J43)</f>
        <v>60</v>
      </c>
      <c r="H43" s="21">
        <v>12</v>
      </c>
      <c r="I43" s="21"/>
      <c r="J43" s="21">
        <v>48</v>
      </c>
      <c r="K43" s="20">
        <f>F43-G43</f>
        <v>60</v>
      </c>
      <c r="L43" s="841">
        <f>G43/15</f>
        <v>4</v>
      </c>
      <c r="M43" s="841"/>
      <c r="N43" s="417" t="s">
        <v>199</v>
      </c>
      <c r="O43" s="285">
        <f>G43/F43*100</f>
        <v>50</v>
      </c>
      <c r="P43" s="301" t="s">
        <v>200</v>
      </c>
    </row>
    <row r="44" spans="1:16" ht="15" customHeight="1" x14ac:dyDescent="0.3">
      <c r="A44" s="279" t="s">
        <v>84</v>
      </c>
      <c r="B44" s="279" t="s">
        <v>198</v>
      </c>
      <c r="C44" s="417">
        <v>2</v>
      </c>
      <c r="D44" s="295" t="s">
        <v>264</v>
      </c>
      <c r="E44" s="282">
        <v>4</v>
      </c>
      <c r="F44" s="283">
        <f t="shared" ref="F44" si="31">E44*30</f>
        <v>120</v>
      </c>
      <c r="G44" s="20">
        <f t="shared" ref="G44" si="32">SUM(H44+I44+J44)</f>
        <v>60</v>
      </c>
      <c r="H44" s="21">
        <v>12</v>
      </c>
      <c r="I44" s="21"/>
      <c r="J44" s="21">
        <v>48</v>
      </c>
      <c r="K44" s="20">
        <f>F44-G44</f>
        <v>60</v>
      </c>
      <c r="L44" s="845">
        <f t="shared" ref="L44" si="33">G44/15</f>
        <v>4</v>
      </c>
      <c r="M44" s="841"/>
      <c r="N44" s="417" t="s">
        <v>199</v>
      </c>
      <c r="O44" s="285">
        <f t="shared" ref="O44" si="34">G44/F44*100</f>
        <v>50</v>
      </c>
      <c r="P44" s="286" t="s">
        <v>200</v>
      </c>
    </row>
    <row r="45" spans="1:16" ht="15" customHeight="1" x14ac:dyDescent="0.3">
      <c r="A45" s="279" t="s">
        <v>84</v>
      </c>
      <c r="B45" s="279" t="s">
        <v>198</v>
      </c>
      <c r="C45" s="418">
        <v>3</v>
      </c>
      <c r="D45" s="281" t="s">
        <v>320</v>
      </c>
      <c r="E45" s="282">
        <v>3</v>
      </c>
      <c r="F45" s="283">
        <f>E45*30</f>
        <v>90</v>
      </c>
      <c r="G45" s="20">
        <f>SUM(H45+I45+J45)</f>
        <v>30</v>
      </c>
      <c r="H45" s="283">
        <v>15</v>
      </c>
      <c r="I45" s="284"/>
      <c r="J45" s="284">
        <v>15</v>
      </c>
      <c r="K45" s="20">
        <f>F45-G45</f>
        <v>60</v>
      </c>
      <c r="L45" s="841">
        <f>G45/15</f>
        <v>2</v>
      </c>
      <c r="M45" s="841"/>
      <c r="N45" s="418" t="s">
        <v>197</v>
      </c>
      <c r="O45" s="285">
        <f>G45/F45*100</f>
        <v>33.333333333333329</v>
      </c>
      <c r="P45" s="286" t="s">
        <v>321</v>
      </c>
    </row>
    <row r="46" spans="1:16" ht="14.4" customHeight="1" x14ac:dyDescent="0.3">
      <c r="A46" s="279" t="s">
        <v>84</v>
      </c>
      <c r="B46" s="279" t="s">
        <v>198</v>
      </c>
      <c r="C46" s="418">
        <v>4</v>
      </c>
      <c r="D46" s="295" t="s">
        <v>137</v>
      </c>
      <c r="E46" s="282">
        <v>4</v>
      </c>
      <c r="F46" s="283">
        <f>E46*30</f>
        <v>120</v>
      </c>
      <c r="G46" s="20">
        <f>SUM(H46+I46+J46)</f>
        <v>60</v>
      </c>
      <c r="H46" s="21">
        <v>30</v>
      </c>
      <c r="I46" s="21"/>
      <c r="J46" s="21">
        <v>30</v>
      </c>
      <c r="K46" s="20">
        <f>F46-G46</f>
        <v>60</v>
      </c>
      <c r="L46" s="845">
        <f t="shared" ref="L46" si="35">G46/15</f>
        <v>4</v>
      </c>
      <c r="M46" s="841"/>
      <c r="N46" s="418" t="s">
        <v>199</v>
      </c>
      <c r="O46" s="285">
        <f t="shared" ref="O46" si="36">G46/F46*100</f>
        <v>50</v>
      </c>
      <c r="P46" s="286" t="s">
        <v>200</v>
      </c>
    </row>
    <row r="47" spans="1:16" ht="15.75" customHeight="1" x14ac:dyDescent="0.3">
      <c r="A47" s="279" t="s">
        <v>84</v>
      </c>
      <c r="B47" s="279" t="s">
        <v>198</v>
      </c>
      <c r="C47" s="418">
        <v>5</v>
      </c>
      <c r="D47" s="500" t="s">
        <v>43</v>
      </c>
      <c r="E47" s="317">
        <v>4</v>
      </c>
      <c r="F47" s="318">
        <f t="shared" ref="F47:F48" si="37">E47*30</f>
        <v>120</v>
      </c>
      <c r="G47" s="207">
        <f t="shared" ref="G47" si="38">SUM(H47+I47+J47)</f>
        <v>60</v>
      </c>
      <c r="H47" s="79">
        <v>30</v>
      </c>
      <c r="I47" s="79"/>
      <c r="J47" s="79">
        <v>30</v>
      </c>
      <c r="K47" s="207">
        <f t="shared" ref="K47:K48" si="39">F47-G47</f>
        <v>60</v>
      </c>
      <c r="L47" s="875">
        <f t="shared" ref="L47:L49" si="40">G47/15</f>
        <v>4</v>
      </c>
      <c r="M47" s="876"/>
      <c r="N47" s="419" t="s">
        <v>197</v>
      </c>
      <c r="O47" s="501">
        <f t="shared" ref="O47:O48" si="41">G47/F47*100</f>
        <v>50</v>
      </c>
      <c r="P47" s="502" t="s">
        <v>200</v>
      </c>
    </row>
    <row r="48" spans="1:16" ht="45" customHeight="1" x14ac:dyDescent="0.3">
      <c r="A48" s="279" t="s">
        <v>84</v>
      </c>
      <c r="B48" s="279" t="s">
        <v>201</v>
      </c>
      <c r="C48" s="418">
        <v>6</v>
      </c>
      <c r="D48" s="288" t="s">
        <v>360</v>
      </c>
      <c r="E48" s="282">
        <v>4</v>
      </c>
      <c r="F48" s="283">
        <f t="shared" si="37"/>
        <v>120</v>
      </c>
      <c r="G48" s="283">
        <f>H48+I48+J48</f>
        <v>60</v>
      </c>
      <c r="H48" s="21">
        <v>18</v>
      </c>
      <c r="I48" s="21"/>
      <c r="J48" s="21">
        <v>42</v>
      </c>
      <c r="K48" s="20">
        <f t="shared" si="39"/>
        <v>60</v>
      </c>
      <c r="L48" s="841">
        <f t="shared" si="40"/>
        <v>4</v>
      </c>
      <c r="M48" s="841"/>
      <c r="N48" s="418" t="s">
        <v>197</v>
      </c>
      <c r="O48" s="285">
        <f t="shared" si="41"/>
        <v>50</v>
      </c>
      <c r="P48" s="301" t="s">
        <v>200</v>
      </c>
    </row>
    <row r="49" spans="1:16" ht="31.2" x14ac:dyDescent="0.3">
      <c r="A49" s="279" t="s">
        <v>84</v>
      </c>
      <c r="B49" s="279" t="s">
        <v>201</v>
      </c>
      <c r="C49" s="418">
        <v>7</v>
      </c>
      <c r="D49" s="295" t="s">
        <v>361</v>
      </c>
      <c r="E49" s="282">
        <v>4</v>
      </c>
      <c r="F49" s="283">
        <f>E49*30</f>
        <v>120</v>
      </c>
      <c r="G49" s="283">
        <f>H49+I49+J49</f>
        <v>46</v>
      </c>
      <c r="H49" s="21"/>
      <c r="I49" s="21"/>
      <c r="J49" s="21">
        <v>46</v>
      </c>
      <c r="K49" s="20">
        <f>F49-G49</f>
        <v>74</v>
      </c>
      <c r="L49" s="841">
        <f t="shared" si="40"/>
        <v>3.0666666666666669</v>
      </c>
      <c r="M49" s="841"/>
      <c r="N49" s="418" t="s">
        <v>197</v>
      </c>
      <c r="O49" s="285">
        <f>G49/F49*100</f>
        <v>38.333333333333336</v>
      </c>
      <c r="P49" s="301" t="s">
        <v>200</v>
      </c>
    </row>
    <row r="50" spans="1:16" ht="15" customHeight="1" x14ac:dyDescent="0.3">
      <c r="A50" s="279"/>
      <c r="B50" s="279"/>
      <c r="C50" s="280"/>
      <c r="D50" s="288" t="s">
        <v>14</v>
      </c>
      <c r="E50" s="321">
        <f t="shared" ref="E50:K50" si="42">SUM(E43:E49)</f>
        <v>27</v>
      </c>
      <c r="F50" s="320">
        <f t="shared" si="42"/>
        <v>810</v>
      </c>
      <c r="G50" s="320">
        <f t="shared" si="42"/>
        <v>376</v>
      </c>
      <c r="H50" s="320">
        <f t="shared" si="42"/>
        <v>117</v>
      </c>
      <c r="I50" s="320">
        <f t="shared" si="42"/>
        <v>0</v>
      </c>
      <c r="J50" s="320">
        <f t="shared" si="42"/>
        <v>259</v>
      </c>
      <c r="K50" s="320">
        <f t="shared" si="42"/>
        <v>434</v>
      </c>
      <c r="L50" s="842">
        <f>SUM(L43:M49)</f>
        <v>25.066666666666666</v>
      </c>
      <c r="M50" s="843"/>
      <c r="N50" s="300">
        <f ca="1">SUM(N45:N82)</f>
        <v>0</v>
      </c>
      <c r="O50" s="300"/>
      <c r="P50" s="298"/>
    </row>
    <row r="51" spans="1:16" ht="13.2" customHeight="1" x14ac:dyDescent="0.3">
      <c r="A51" s="279"/>
      <c r="B51" s="279"/>
      <c r="C51" s="279"/>
      <c r="D51" s="290" t="s">
        <v>202</v>
      </c>
      <c r="E51" s="291">
        <f>30-E50</f>
        <v>3</v>
      </c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4"/>
    </row>
    <row r="52" spans="1:16" ht="15" customHeight="1" x14ac:dyDescent="0.3">
      <c r="A52" s="279"/>
      <c r="B52" s="279"/>
      <c r="C52" s="858" t="s">
        <v>206</v>
      </c>
      <c r="D52" s="858"/>
      <c r="E52" s="858"/>
      <c r="F52" s="858"/>
      <c r="G52" s="858"/>
      <c r="H52" s="858"/>
      <c r="I52" s="858"/>
      <c r="J52" s="858"/>
      <c r="K52" s="858"/>
      <c r="L52" s="858"/>
      <c r="M52" s="858"/>
      <c r="N52" s="858"/>
      <c r="O52" s="858"/>
      <c r="P52" s="858"/>
    </row>
    <row r="53" spans="1:16" ht="13.95" customHeight="1" x14ac:dyDescent="0.3">
      <c r="A53" s="279"/>
      <c r="B53" s="279"/>
      <c r="C53" s="859" t="s">
        <v>0</v>
      </c>
      <c r="D53" s="860" t="s">
        <v>184</v>
      </c>
      <c r="E53" s="861" t="s">
        <v>185</v>
      </c>
      <c r="F53" s="863" t="s">
        <v>186</v>
      </c>
      <c r="G53" s="863"/>
      <c r="H53" s="863"/>
      <c r="I53" s="863"/>
      <c r="J53" s="863"/>
      <c r="K53" s="864"/>
      <c r="L53" s="848" t="s">
        <v>187</v>
      </c>
      <c r="M53" s="849"/>
      <c r="N53" s="861" t="s">
        <v>188</v>
      </c>
      <c r="O53" s="861" t="s">
        <v>189</v>
      </c>
      <c r="P53" s="861" t="s">
        <v>190</v>
      </c>
    </row>
    <row r="54" spans="1:16" ht="13.95" customHeight="1" x14ac:dyDescent="0.3">
      <c r="A54" s="279"/>
      <c r="B54" s="279"/>
      <c r="C54" s="859"/>
      <c r="D54" s="860"/>
      <c r="E54" s="861"/>
      <c r="F54" s="861" t="s">
        <v>9</v>
      </c>
      <c r="G54" s="868" t="s">
        <v>191</v>
      </c>
      <c r="H54" s="868"/>
      <c r="I54" s="868"/>
      <c r="J54" s="868"/>
      <c r="K54" s="861" t="s">
        <v>192</v>
      </c>
      <c r="L54" s="850"/>
      <c r="M54" s="851"/>
      <c r="N54" s="861"/>
      <c r="O54" s="861"/>
      <c r="P54" s="861"/>
    </row>
    <row r="55" spans="1:16" ht="13.95" customHeight="1" x14ac:dyDescent="0.3">
      <c r="A55" s="279"/>
      <c r="B55" s="279"/>
      <c r="C55" s="859"/>
      <c r="D55" s="860"/>
      <c r="E55" s="861"/>
      <c r="F55" s="864"/>
      <c r="G55" s="861" t="s">
        <v>193</v>
      </c>
      <c r="H55" s="863" t="s">
        <v>194</v>
      </c>
      <c r="I55" s="864"/>
      <c r="J55" s="864"/>
      <c r="K55" s="864"/>
      <c r="L55" s="850"/>
      <c r="M55" s="851"/>
      <c r="N55" s="861"/>
      <c r="O55" s="861"/>
      <c r="P55" s="861"/>
    </row>
    <row r="56" spans="1:16" ht="13.95" customHeight="1" x14ac:dyDescent="0.3">
      <c r="A56" s="279"/>
      <c r="B56" s="279"/>
      <c r="C56" s="859"/>
      <c r="D56" s="860"/>
      <c r="E56" s="861"/>
      <c r="F56" s="864"/>
      <c r="G56" s="869"/>
      <c r="H56" s="861" t="s">
        <v>15</v>
      </c>
      <c r="I56" s="861" t="s">
        <v>195</v>
      </c>
      <c r="J56" s="861" t="s">
        <v>216</v>
      </c>
      <c r="K56" s="864"/>
      <c r="L56" s="850"/>
      <c r="M56" s="851"/>
      <c r="N56" s="861"/>
      <c r="O56" s="861"/>
      <c r="P56" s="861"/>
    </row>
    <row r="57" spans="1:16" ht="13.95" customHeight="1" x14ac:dyDescent="0.3">
      <c r="A57" s="279"/>
      <c r="B57" s="279"/>
      <c r="C57" s="859"/>
      <c r="D57" s="860"/>
      <c r="E57" s="861"/>
      <c r="F57" s="864"/>
      <c r="G57" s="869"/>
      <c r="H57" s="861"/>
      <c r="I57" s="861"/>
      <c r="J57" s="861"/>
      <c r="K57" s="864"/>
      <c r="L57" s="850"/>
      <c r="M57" s="851"/>
      <c r="N57" s="861"/>
      <c r="O57" s="861"/>
      <c r="P57" s="861"/>
    </row>
    <row r="58" spans="1:16" ht="13.95" customHeight="1" x14ac:dyDescent="0.3">
      <c r="A58" s="279"/>
      <c r="B58" s="279"/>
      <c r="C58" s="859"/>
      <c r="D58" s="874"/>
      <c r="E58" s="862"/>
      <c r="F58" s="867"/>
      <c r="G58" s="870"/>
      <c r="H58" s="862"/>
      <c r="I58" s="862"/>
      <c r="J58" s="862"/>
      <c r="K58" s="867"/>
      <c r="L58" s="852"/>
      <c r="M58" s="853"/>
      <c r="N58" s="862"/>
      <c r="O58" s="862"/>
      <c r="P58" s="862"/>
    </row>
    <row r="59" spans="1:16" ht="15" customHeight="1" x14ac:dyDescent="0.3">
      <c r="A59" s="279" t="s">
        <v>84</v>
      </c>
      <c r="B59" s="279" t="s">
        <v>198</v>
      </c>
      <c r="C59" s="418">
        <v>1</v>
      </c>
      <c r="D59" s="295" t="s">
        <v>130</v>
      </c>
      <c r="E59" s="317">
        <v>5</v>
      </c>
      <c r="F59" s="318">
        <f t="shared" ref="F59" si="43">E59*30</f>
        <v>150</v>
      </c>
      <c r="G59" s="207">
        <f>SUM(H59+I59+J59)</f>
        <v>72</v>
      </c>
      <c r="H59" s="318">
        <v>36</v>
      </c>
      <c r="I59" s="319"/>
      <c r="J59" s="319">
        <v>36</v>
      </c>
      <c r="K59" s="207">
        <f t="shared" ref="K59" si="44">F59-G59</f>
        <v>78</v>
      </c>
      <c r="L59" s="841">
        <f t="shared" ref="L59" si="45">G59/18</f>
        <v>4</v>
      </c>
      <c r="M59" s="841"/>
      <c r="N59" s="418" t="s">
        <v>199</v>
      </c>
      <c r="O59" s="285">
        <f t="shared" ref="O59" si="46">G59/F59*100</f>
        <v>48</v>
      </c>
      <c r="P59" s="286" t="s">
        <v>200</v>
      </c>
    </row>
    <row r="60" spans="1:16" ht="14.4" customHeight="1" x14ac:dyDescent="0.3">
      <c r="A60" s="279" t="s">
        <v>84</v>
      </c>
      <c r="B60" s="279" t="s">
        <v>198</v>
      </c>
      <c r="C60" s="418">
        <v>2</v>
      </c>
      <c r="D60" s="281" t="s">
        <v>43</v>
      </c>
      <c r="E60" s="282">
        <v>5</v>
      </c>
      <c r="F60" s="283">
        <f t="shared" ref="F60:F62" si="47">E60*30</f>
        <v>150</v>
      </c>
      <c r="G60" s="20">
        <f t="shared" ref="G60:G62" si="48">SUM(H60+I60+J60)</f>
        <v>72</v>
      </c>
      <c r="H60" s="21">
        <v>36</v>
      </c>
      <c r="I60" s="21"/>
      <c r="J60" s="21">
        <v>36</v>
      </c>
      <c r="K60" s="20">
        <f t="shared" ref="K60:K62" si="49">F60-G60</f>
        <v>78</v>
      </c>
      <c r="L60" s="841">
        <f t="shared" ref="L60:L61" si="50">G60/18</f>
        <v>4</v>
      </c>
      <c r="M60" s="841"/>
      <c r="N60" s="418" t="s">
        <v>199</v>
      </c>
      <c r="O60" s="285">
        <f>G60/F60*100</f>
        <v>48</v>
      </c>
      <c r="P60" s="286" t="s">
        <v>200</v>
      </c>
    </row>
    <row r="61" spans="1:16" ht="14.4" customHeight="1" x14ac:dyDescent="0.3">
      <c r="A61" s="279" t="s">
        <v>84</v>
      </c>
      <c r="B61" s="279" t="s">
        <v>198</v>
      </c>
      <c r="C61" s="418">
        <v>3</v>
      </c>
      <c r="D61" s="281" t="s">
        <v>138</v>
      </c>
      <c r="E61" s="282">
        <v>1</v>
      </c>
      <c r="F61" s="283">
        <f t="shared" si="47"/>
        <v>30</v>
      </c>
      <c r="G61" s="20">
        <f t="shared" si="48"/>
        <v>18</v>
      </c>
      <c r="H61" s="21"/>
      <c r="I61" s="21"/>
      <c r="J61" s="21">
        <v>18</v>
      </c>
      <c r="K61" s="20">
        <f t="shared" si="49"/>
        <v>12</v>
      </c>
      <c r="L61" s="841">
        <f t="shared" si="50"/>
        <v>1</v>
      </c>
      <c r="M61" s="841"/>
      <c r="N61" s="418" t="s">
        <v>274</v>
      </c>
      <c r="O61" s="285">
        <f>G61/F61*100</f>
        <v>60</v>
      </c>
      <c r="P61" s="286" t="s">
        <v>200</v>
      </c>
    </row>
    <row r="62" spans="1:16" ht="15" customHeight="1" x14ac:dyDescent="0.3">
      <c r="A62" s="279" t="s">
        <v>84</v>
      </c>
      <c r="B62" s="279" t="s">
        <v>198</v>
      </c>
      <c r="C62" s="418">
        <v>4</v>
      </c>
      <c r="D62" s="295" t="s">
        <v>240</v>
      </c>
      <c r="E62" s="287">
        <v>4</v>
      </c>
      <c r="F62" s="418">
        <f t="shared" si="47"/>
        <v>120</v>
      </c>
      <c r="G62" s="20">
        <f t="shared" si="48"/>
        <v>54</v>
      </c>
      <c r="H62" s="418">
        <v>26</v>
      </c>
      <c r="I62" s="418"/>
      <c r="J62" s="418">
        <v>28</v>
      </c>
      <c r="K62" s="418">
        <f t="shared" si="49"/>
        <v>66</v>
      </c>
      <c r="L62" s="841">
        <f>G62/18</f>
        <v>3</v>
      </c>
      <c r="M62" s="841"/>
      <c r="N62" s="418" t="s">
        <v>197</v>
      </c>
      <c r="O62" s="285">
        <f t="shared" ref="O62" si="51">G62/F62*100</f>
        <v>45</v>
      </c>
      <c r="P62" s="301" t="s">
        <v>200</v>
      </c>
    </row>
    <row r="63" spans="1:16" s="375" customFormat="1" ht="15.75" customHeight="1" x14ac:dyDescent="0.3">
      <c r="A63" s="279" t="s">
        <v>84</v>
      </c>
      <c r="B63" s="279" t="s">
        <v>198</v>
      </c>
      <c r="C63" s="418">
        <v>5</v>
      </c>
      <c r="D63" s="295" t="s">
        <v>136</v>
      </c>
      <c r="E63" s="317">
        <v>4</v>
      </c>
      <c r="F63" s="318">
        <f>E63*30</f>
        <v>120</v>
      </c>
      <c r="G63" s="207">
        <f>SUM(H63+I63+J63)</f>
        <v>54</v>
      </c>
      <c r="H63" s="318">
        <v>28</v>
      </c>
      <c r="I63" s="319"/>
      <c r="J63" s="319">
        <v>26</v>
      </c>
      <c r="K63" s="207">
        <f>F63-G63</f>
        <v>66</v>
      </c>
      <c r="L63" s="844">
        <f>G63/18</f>
        <v>3</v>
      </c>
      <c r="M63" s="845"/>
      <c r="N63" s="418" t="s">
        <v>199</v>
      </c>
      <c r="O63" s="285">
        <f t="shared" ref="O63" si="52">G63/F63*100</f>
        <v>45</v>
      </c>
      <c r="P63" s="286" t="s">
        <v>200</v>
      </c>
    </row>
    <row r="64" spans="1:16" ht="15.75" customHeight="1" x14ac:dyDescent="0.3">
      <c r="A64" s="279" t="s">
        <v>84</v>
      </c>
      <c r="B64" s="279" t="s">
        <v>198</v>
      </c>
      <c r="C64" s="418">
        <v>6</v>
      </c>
      <c r="D64" s="281" t="s">
        <v>229</v>
      </c>
      <c r="E64" s="282">
        <v>6</v>
      </c>
      <c r="F64" s="21">
        <f>E64*30</f>
        <v>180</v>
      </c>
      <c r="G64" s="20">
        <f t="shared" ref="G64" si="53">SUM(H64+I64+J64)</f>
        <v>108</v>
      </c>
      <c r="H64" s="283"/>
      <c r="I64" s="284"/>
      <c r="J64" s="284">
        <v>108</v>
      </c>
      <c r="K64" s="20">
        <f>F64-G64</f>
        <v>72</v>
      </c>
      <c r="L64" s="845">
        <f>G64/18</f>
        <v>6</v>
      </c>
      <c r="M64" s="841"/>
      <c r="N64" s="418" t="s">
        <v>274</v>
      </c>
      <c r="O64" s="285">
        <f>G64/F64*100</f>
        <v>60</v>
      </c>
      <c r="P64" s="286" t="s">
        <v>200</v>
      </c>
    </row>
    <row r="65" spans="1:16" ht="45" customHeight="1" x14ac:dyDescent="0.3">
      <c r="A65" s="279" t="s">
        <v>84</v>
      </c>
      <c r="B65" s="279" t="s">
        <v>201</v>
      </c>
      <c r="C65" s="418">
        <v>7</v>
      </c>
      <c r="D65" s="295" t="s">
        <v>362</v>
      </c>
      <c r="E65" s="454">
        <v>4</v>
      </c>
      <c r="F65" s="455">
        <f t="shared" ref="F65:F66" si="54">E65*30</f>
        <v>120</v>
      </c>
      <c r="G65" s="455">
        <f>H65+I65+J65</f>
        <v>54</v>
      </c>
      <c r="H65" s="456">
        <v>12</v>
      </c>
      <c r="I65" s="456"/>
      <c r="J65" s="456">
        <v>42</v>
      </c>
      <c r="K65" s="457">
        <f t="shared" ref="K65:K66" si="55">F65-G65</f>
        <v>66</v>
      </c>
      <c r="L65" s="841">
        <f t="shared" ref="L65:L66" si="56">G65/18</f>
        <v>3</v>
      </c>
      <c r="M65" s="841"/>
      <c r="N65" s="418" t="s">
        <v>197</v>
      </c>
      <c r="O65" s="285">
        <f t="shared" ref="O65:O66" si="57">G65/F65*100</f>
        <v>45</v>
      </c>
      <c r="P65" s="301" t="s">
        <v>200</v>
      </c>
    </row>
    <row r="66" spans="1:16" ht="30" customHeight="1" x14ac:dyDescent="0.3">
      <c r="A66" s="279" t="s">
        <v>84</v>
      </c>
      <c r="B66" s="279" t="s">
        <v>201</v>
      </c>
      <c r="C66" s="418">
        <v>8</v>
      </c>
      <c r="D66" s="295" t="s">
        <v>364</v>
      </c>
      <c r="E66" s="454">
        <v>4</v>
      </c>
      <c r="F66" s="455">
        <f t="shared" si="54"/>
        <v>120</v>
      </c>
      <c r="G66" s="455">
        <f>H66+I66+J66</f>
        <v>54</v>
      </c>
      <c r="H66" s="456">
        <v>28</v>
      </c>
      <c r="I66" s="456"/>
      <c r="J66" s="456">
        <v>26</v>
      </c>
      <c r="K66" s="457">
        <f t="shared" si="55"/>
        <v>66</v>
      </c>
      <c r="L66" s="844">
        <f t="shared" si="56"/>
        <v>3</v>
      </c>
      <c r="M66" s="845"/>
      <c r="N66" s="418" t="s">
        <v>199</v>
      </c>
      <c r="O66" s="285">
        <f t="shared" si="57"/>
        <v>45</v>
      </c>
      <c r="P66" s="301" t="s">
        <v>200</v>
      </c>
    </row>
    <row r="67" spans="1:16" ht="15" customHeight="1" x14ac:dyDescent="0.3">
      <c r="A67" s="279"/>
      <c r="B67" s="279"/>
      <c r="C67" s="241"/>
      <c r="D67" s="296" t="s">
        <v>14</v>
      </c>
      <c r="E67" s="321">
        <f t="shared" ref="E67:K67" si="58">SUM(E59:E66)</f>
        <v>33</v>
      </c>
      <c r="F67" s="320">
        <f t="shared" si="58"/>
        <v>990</v>
      </c>
      <c r="G67" s="320">
        <f t="shared" si="58"/>
        <v>486</v>
      </c>
      <c r="H67" s="320">
        <f t="shared" si="58"/>
        <v>166</v>
      </c>
      <c r="I67" s="320">
        <f t="shared" si="58"/>
        <v>0</v>
      </c>
      <c r="J67" s="320">
        <f t="shared" si="58"/>
        <v>320</v>
      </c>
      <c r="K67" s="320">
        <f t="shared" si="58"/>
        <v>504</v>
      </c>
      <c r="L67" s="842">
        <f>SUM(L59:M66)</f>
        <v>27</v>
      </c>
      <c r="M67" s="843"/>
      <c r="N67" s="289"/>
      <c r="O67" s="289"/>
      <c r="P67" s="299"/>
    </row>
    <row r="68" spans="1:16" ht="15" customHeight="1" x14ac:dyDescent="0.3">
      <c r="A68" s="279"/>
      <c r="B68" s="279"/>
      <c r="C68" s="279"/>
      <c r="D68" s="290" t="s">
        <v>202</v>
      </c>
      <c r="E68" s="291">
        <f>30-E67</f>
        <v>-3</v>
      </c>
      <c r="F68" s="292"/>
      <c r="G68" s="292"/>
      <c r="H68" s="292"/>
      <c r="I68" s="292"/>
      <c r="J68" s="292"/>
      <c r="K68" s="292"/>
      <c r="L68" s="292"/>
      <c r="M68" s="292"/>
      <c r="N68" s="292"/>
      <c r="O68" s="293"/>
      <c r="P68" s="294"/>
    </row>
    <row r="69" spans="1:16" ht="15" customHeight="1" x14ac:dyDescent="0.3">
      <c r="A69" s="279"/>
      <c r="B69" s="279"/>
      <c r="C69" s="858" t="s">
        <v>207</v>
      </c>
      <c r="D69" s="858"/>
      <c r="E69" s="858"/>
      <c r="F69" s="858"/>
      <c r="G69" s="858"/>
      <c r="H69" s="858"/>
      <c r="I69" s="858"/>
      <c r="J69" s="858"/>
      <c r="K69" s="858"/>
      <c r="L69" s="858"/>
      <c r="M69" s="858"/>
      <c r="N69" s="858"/>
      <c r="O69" s="858"/>
      <c r="P69" s="858"/>
    </row>
    <row r="70" spans="1:16" ht="15" customHeight="1" x14ac:dyDescent="0.3">
      <c r="A70" s="279"/>
      <c r="B70" s="279"/>
      <c r="C70" s="859" t="s">
        <v>0</v>
      </c>
      <c r="D70" s="860" t="s">
        <v>184</v>
      </c>
      <c r="E70" s="861" t="s">
        <v>185</v>
      </c>
      <c r="F70" s="863" t="s">
        <v>186</v>
      </c>
      <c r="G70" s="863"/>
      <c r="H70" s="863"/>
      <c r="I70" s="863"/>
      <c r="J70" s="863"/>
      <c r="K70" s="864"/>
      <c r="L70" s="854" t="s">
        <v>187</v>
      </c>
      <c r="M70" s="855"/>
      <c r="N70" s="861" t="s">
        <v>188</v>
      </c>
      <c r="O70" s="861" t="s">
        <v>189</v>
      </c>
      <c r="P70" s="861" t="s">
        <v>190</v>
      </c>
    </row>
    <row r="71" spans="1:16" ht="14.4" customHeight="1" x14ac:dyDescent="0.3">
      <c r="A71" s="279"/>
      <c r="B71" s="279"/>
      <c r="C71" s="859"/>
      <c r="D71" s="860"/>
      <c r="E71" s="861"/>
      <c r="F71" s="861" t="s">
        <v>9</v>
      </c>
      <c r="G71" s="868" t="s">
        <v>191</v>
      </c>
      <c r="H71" s="868"/>
      <c r="I71" s="868"/>
      <c r="J71" s="868"/>
      <c r="K71" s="861" t="s">
        <v>192</v>
      </c>
      <c r="L71" s="856"/>
      <c r="M71" s="857"/>
      <c r="N71" s="861"/>
      <c r="O71" s="861"/>
      <c r="P71" s="861"/>
    </row>
    <row r="72" spans="1:16" ht="14.4" customHeight="1" x14ac:dyDescent="0.3">
      <c r="A72" s="279"/>
      <c r="B72" s="279"/>
      <c r="C72" s="859"/>
      <c r="D72" s="860"/>
      <c r="E72" s="861"/>
      <c r="F72" s="864"/>
      <c r="G72" s="861" t="s">
        <v>193</v>
      </c>
      <c r="H72" s="863" t="s">
        <v>194</v>
      </c>
      <c r="I72" s="864"/>
      <c r="J72" s="864"/>
      <c r="K72" s="864"/>
      <c r="L72" s="856"/>
      <c r="M72" s="857"/>
      <c r="N72" s="861"/>
      <c r="O72" s="861"/>
      <c r="P72" s="861"/>
    </row>
    <row r="73" spans="1:16" ht="14.4" customHeight="1" x14ac:dyDescent="0.3">
      <c r="A73" s="279"/>
      <c r="B73" s="279"/>
      <c r="C73" s="859"/>
      <c r="D73" s="860"/>
      <c r="E73" s="861"/>
      <c r="F73" s="864"/>
      <c r="G73" s="869"/>
      <c r="H73" s="861" t="s">
        <v>15</v>
      </c>
      <c r="I73" s="861" t="s">
        <v>195</v>
      </c>
      <c r="J73" s="861" t="s">
        <v>196</v>
      </c>
      <c r="K73" s="864"/>
      <c r="L73" s="856"/>
      <c r="M73" s="857"/>
      <c r="N73" s="861"/>
      <c r="O73" s="861"/>
      <c r="P73" s="861"/>
    </row>
    <row r="74" spans="1:16" ht="14.4" customHeight="1" x14ac:dyDescent="0.3">
      <c r="A74" s="279"/>
      <c r="B74" s="279"/>
      <c r="C74" s="859"/>
      <c r="D74" s="860"/>
      <c r="E74" s="861"/>
      <c r="F74" s="864"/>
      <c r="G74" s="869"/>
      <c r="H74" s="861"/>
      <c r="I74" s="861"/>
      <c r="J74" s="861"/>
      <c r="K74" s="864"/>
      <c r="L74" s="856"/>
      <c r="M74" s="857"/>
      <c r="N74" s="861"/>
      <c r="O74" s="861"/>
      <c r="P74" s="861"/>
    </row>
    <row r="75" spans="1:16" ht="14.4" customHeight="1" x14ac:dyDescent="0.3">
      <c r="A75" s="279"/>
      <c r="B75" s="279"/>
      <c r="C75" s="859"/>
      <c r="D75" s="860"/>
      <c r="E75" s="861"/>
      <c r="F75" s="864"/>
      <c r="G75" s="869"/>
      <c r="H75" s="861"/>
      <c r="I75" s="861"/>
      <c r="J75" s="861"/>
      <c r="K75" s="864"/>
      <c r="L75" s="856"/>
      <c r="M75" s="857"/>
      <c r="N75" s="861"/>
      <c r="O75" s="861"/>
      <c r="P75" s="861"/>
    </row>
    <row r="76" spans="1:16" ht="14.4" customHeight="1" x14ac:dyDescent="0.3">
      <c r="A76" s="279"/>
      <c r="B76" s="279"/>
      <c r="C76" s="859"/>
      <c r="D76" s="860"/>
      <c r="E76" s="862"/>
      <c r="F76" s="867"/>
      <c r="G76" s="870"/>
      <c r="H76" s="862"/>
      <c r="I76" s="862"/>
      <c r="J76" s="862"/>
      <c r="K76" s="867"/>
      <c r="L76" s="865"/>
      <c r="M76" s="866"/>
      <c r="N76" s="861"/>
      <c r="O76" s="861"/>
      <c r="P76" s="861"/>
    </row>
    <row r="77" spans="1:16" ht="15.75" customHeight="1" x14ac:dyDescent="0.3">
      <c r="A77" s="279" t="s">
        <v>84</v>
      </c>
      <c r="B77" s="279" t="s">
        <v>198</v>
      </c>
      <c r="C77" s="418">
        <v>1</v>
      </c>
      <c r="D77" s="295" t="s">
        <v>261</v>
      </c>
      <c r="E77" s="317">
        <v>4</v>
      </c>
      <c r="F77" s="318">
        <f>E77*30</f>
        <v>120</v>
      </c>
      <c r="G77" s="207">
        <f>SUM(H77+I77+J77)</f>
        <v>60</v>
      </c>
      <c r="H77" s="318">
        <v>30</v>
      </c>
      <c r="I77" s="319"/>
      <c r="J77" s="319">
        <v>30</v>
      </c>
      <c r="K77" s="207">
        <f>F77-G77</f>
        <v>60</v>
      </c>
      <c r="L77" s="845">
        <f>G77/15</f>
        <v>4</v>
      </c>
      <c r="M77" s="841"/>
      <c r="N77" s="418" t="s">
        <v>197</v>
      </c>
      <c r="O77" s="285">
        <f>G77/F77*100</f>
        <v>50</v>
      </c>
      <c r="P77" s="286" t="s">
        <v>200</v>
      </c>
    </row>
    <row r="78" spans="1:16" ht="15" customHeight="1" x14ac:dyDescent="0.3">
      <c r="A78" s="279" t="s">
        <v>84</v>
      </c>
      <c r="B78" s="279" t="s">
        <v>198</v>
      </c>
      <c r="C78" s="418">
        <v>2</v>
      </c>
      <c r="D78" s="295" t="s">
        <v>74</v>
      </c>
      <c r="E78" s="317">
        <v>4</v>
      </c>
      <c r="F78" s="318">
        <f t="shared" ref="F78" si="59">E78*30</f>
        <v>120</v>
      </c>
      <c r="G78" s="207">
        <f t="shared" ref="G78" si="60">SUM(H78+I78+J78)</f>
        <v>60</v>
      </c>
      <c r="H78" s="318">
        <v>30</v>
      </c>
      <c r="I78" s="319"/>
      <c r="J78" s="319">
        <v>30</v>
      </c>
      <c r="K78" s="207">
        <f t="shared" ref="K78" si="61">F78-G78</f>
        <v>60</v>
      </c>
      <c r="L78" s="841">
        <f>G78/15</f>
        <v>4</v>
      </c>
      <c r="M78" s="841"/>
      <c r="N78" s="418" t="s">
        <v>199</v>
      </c>
      <c r="O78" s="285">
        <f t="shared" ref="O78" si="62">G78/F78*100</f>
        <v>50</v>
      </c>
      <c r="P78" s="286" t="s">
        <v>200</v>
      </c>
    </row>
    <row r="79" spans="1:16" ht="15" customHeight="1" x14ac:dyDescent="0.3">
      <c r="A79" s="279" t="s">
        <v>84</v>
      </c>
      <c r="B79" s="279" t="s">
        <v>198</v>
      </c>
      <c r="C79" s="418">
        <v>3</v>
      </c>
      <c r="D79" s="295" t="s">
        <v>135</v>
      </c>
      <c r="E79" s="282">
        <v>4</v>
      </c>
      <c r="F79" s="283">
        <f t="shared" ref="F79:F83" si="63">E79*30</f>
        <v>120</v>
      </c>
      <c r="G79" s="20">
        <f t="shared" ref="G79:G80" si="64">SUM(H79+I79+J79)</f>
        <v>60</v>
      </c>
      <c r="H79" s="283">
        <v>30</v>
      </c>
      <c r="I79" s="284"/>
      <c r="J79" s="284">
        <v>30</v>
      </c>
      <c r="K79" s="20">
        <f>F79-G79</f>
        <v>60</v>
      </c>
      <c r="L79" s="841">
        <f t="shared" ref="L79:L83" si="65">G79/15</f>
        <v>4</v>
      </c>
      <c r="M79" s="841"/>
      <c r="N79" s="418" t="s">
        <v>199</v>
      </c>
      <c r="O79" s="285">
        <f t="shared" ref="O79:O83" si="66">G79/F79*100</f>
        <v>50</v>
      </c>
      <c r="P79" s="286" t="s">
        <v>200</v>
      </c>
    </row>
    <row r="80" spans="1:16" ht="30" customHeight="1" x14ac:dyDescent="0.3">
      <c r="A80" s="279" t="s">
        <v>84</v>
      </c>
      <c r="B80" s="279" t="s">
        <v>201</v>
      </c>
      <c r="C80" s="418">
        <v>4</v>
      </c>
      <c r="D80" s="281" t="s">
        <v>345</v>
      </c>
      <c r="E80" s="454">
        <v>4</v>
      </c>
      <c r="F80" s="455">
        <f t="shared" si="63"/>
        <v>120</v>
      </c>
      <c r="G80" s="20">
        <f t="shared" si="64"/>
        <v>46</v>
      </c>
      <c r="H80" s="456"/>
      <c r="I80" s="456"/>
      <c r="J80" s="456">
        <v>46</v>
      </c>
      <c r="K80" s="457">
        <f t="shared" ref="K80:K83" si="67">F80-G80</f>
        <v>74</v>
      </c>
      <c r="L80" s="844">
        <f t="shared" si="65"/>
        <v>3.0666666666666669</v>
      </c>
      <c r="M80" s="845"/>
      <c r="N80" s="418" t="s">
        <v>197</v>
      </c>
      <c r="O80" s="285">
        <f t="shared" si="66"/>
        <v>38.333333333333336</v>
      </c>
      <c r="P80" s="301" t="s">
        <v>200</v>
      </c>
    </row>
    <row r="81" spans="1:16" ht="30" customHeight="1" x14ac:dyDescent="0.3">
      <c r="A81" s="279" t="s">
        <v>84</v>
      </c>
      <c r="B81" s="279" t="s">
        <v>201</v>
      </c>
      <c r="C81" s="418">
        <v>5</v>
      </c>
      <c r="D81" s="281" t="s">
        <v>295</v>
      </c>
      <c r="E81" s="454">
        <v>4</v>
      </c>
      <c r="F81" s="455">
        <f t="shared" si="63"/>
        <v>120</v>
      </c>
      <c r="G81" s="455">
        <f>H81+I81+J81</f>
        <v>60</v>
      </c>
      <c r="H81" s="456">
        <v>30</v>
      </c>
      <c r="I81" s="456"/>
      <c r="J81" s="456">
        <v>30</v>
      </c>
      <c r="K81" s="457">
        <f t="shared" si="67"/>
        <v>60</v>
      </c>
      <c r="L81" s="844">
        <f t="shared" si="65"/>
        <v>4</v>
      </c>
      <c r="M81" s="845"/>
      <c r="N81" s="418" t="s">
        <v>197</v>
      </c>
      <c r="O81" s="285">
        <f t="shared" si="66"/>
        <v>50</v>
      </c>
      <c r="P81" s="301" t="s">
        <v>200</v>
      </c>
    </row>
    <row r="82" spans="1:16" ht="45" customHeight="1" x14ac:dyDescent="0.3">
      <c r="A82" s="279" t="s">
        <v>84</v>
      </c>
      <c r="B82" s="279" t="s">
        <v>201</v>
      </c>
      <c r="C82" s="418">
        <v>6</v>
      </c>
      <c r="D82" s="281" t="s">
        <v>347</v>
      </c>
      <c r="E82" s="454">
        <v>4</v>
      </c>
      <c r="F82" s="455">
        <f t="shared" si="63"/>
        <v>120</v>
      </c>
      <c r="G82" s="455">
        <f>H82+I82+J82</f>
        <v>60</v>
      </c>
      <c r="H82" s="456">
        <v>30</v>
      </c>
      <c r="I82" s="456"/>
      <c r="J82" s="456">
        <v>30</v>
      </c>
      <c r="K82" s="457">
        <f t="shared" si="67"/>
        <v>60</v>
      </c>
      <c r="L82" s="844">
        <f t="shared" si="65"/>
        <v>4</v>
      </c>
      <c r="M82" s="845"/>
      <c r="N82" s="418" t="s">
        <v>199</v>
      </c>
      <c r="O82" s="285">
        <f t="shared" si="66"/>
        <v>50</v>
      </c>
      <c r="P82" s="301" t="s">
        <v>200</v>
      </c>
    </row>
    <row r="83" spans="1:16" ht="45" customHeight="1" x14ac:dyDescent="0.3">
      <c r="A83" s="279" t="s">
        <v>84</v>
      </c>
      <c r="B83" s="279" t="s">
        <v>201</v>
      </c>
      <c r="C83" s="418">
        <v>7</v>
      </c>
      <c r="D83" s="281" t="s">
        <v>349</v>
      </c>
      <c r="E83" s="454">
        <v>4</v>
      </c>
      <c r="F83" s="455">
        <f t="shared" si="63"/>
        <v>120</v>
      </c>
      <c r="G83" s="455">
        <f>H83+I83+J83</f>
        <v>60</v>
      </c>
      <c r="H83" s="456">
        <v>30</v>
      </c>
      <c r="I83" s="456"/>
      <c r="J83" s="456">
        <v>30</v>
      </c>
      <c r="K83" s="457">
        <f t="shared" si="67"/>
        <v>60</v>
      </c>
      <c r="L83" s="844">
        <f t="shared" si="65"/>
        <v>4</v>
      </c>
      <c r="M83" s="845"/>
      <c r="N83" s="418" t="s">
        <v>197</v>
      </c>
      <c r="O83" s="285">
        <f t="shared" si="66"/>
        <v>50</v>
      </c>
      <c r="P83" s="301" t="s">
        <v>200</v>
      </c>
    </row>
    <row r="84" spans="1:16" ht="15" customHeight="1" x14ac:dyDescent="0.3">
      <c r="A84" s="279"/>
      <c r="B84" s="279"/>
      <c r="C84" s="241"/>
      <c r="D84" s="296" t="s">
        <v>14</v>
      </c>
      <c r="E84" s="321">
        <f t="shared" ref="E84:K84" si="68">SUM(E77:E83)</f>
        <v>28</v>
      </c>
      <c r="F84" s="297">
        <f t="shared" si="68"/>
        <v>840</v>
      </c>
      <c r="G84" s="297">
        <f t="shared" si="68"/>
        <v>406</v>
      </c>
      <c r="H84" s="297">
        <f t="shared" si="68"/>
        <v>180</v>
      </c>
      <c r="I84" s="297">
        <f t="shared" si="68"/>
        <v>0</v>
      </c>
      <c r="J84" s="297">
        <f t="shared" si="68"/>
        <v>226</v>
      </c>
      <c r="K84" s="297">
        <f t="shared" si="68"/>
        <v>434</v>
      </c>
      <c r="L84" s="878">
        <f>SUM(L77:M83)</f>
        <v>27.066666666666666</v>
      </c>
      <c r="M84" s="879"/>
      <c r="N84" s="289">
        <f ca="1">SUM(N47:N79)</f>
        <v>0</v>
      </c>
      <c r="O84" s="289"/>
      <c r="P84" s="298"/>
    </row>
    <row r="85" spans="1:16" ht="15" customHeight="1" x14ac:dyDescent="0.3">
      <c r="A85" s="279"/>
      <c r="B85" s="279"/>
      <c r="C85" s="279"/>
      <c r="D85" s="290" t="s">
        <v>202</v>
      </c>
      <c r="E85" s="291">
        <f>30-E84</f>
        <v>2</v>
      </c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4"/>
    </row>
    <row r="86" spans="1:16" ht="14.4" customHeight="1" x14ac:dyDescent="0.3">
      <c r="A86" s="279"/>
      <c r="B86" s="279"/>
      <c r="C86" s="858" t="s">
        <v>208</v>
      </c>
      <c r="D86" s="858"/>
      <c r="E86" s="858"/>
      <c r="F86" s="858"/>
      <c r="G86" s="858"/>
      <c r="H86" s="858"/>
      <c r="I86" s="858"/>
      <c r="J86" s="858"/>
      <c r="K86" s="858"/>
      <c r="L86" s="858"/>
      <c r="M86" s="858"/>
      <c r="N86" s="858"/>
      <c r="O86" s="858"/>
      <c r="P86" s="858"/>
    </row>
    <row r="87" spans="1:16" ht="14.4" customHeight="1" x14ac:dyDescent="0.3">
      <c r="A87" s="279"/>
      <c r="B87" s="279"/>
      <c r="C87" s="859" t="s">
        <v>0</v>
      </c>
      <c r="D87" s="860" t="s">
        <v>184</v>
      </c>
      <c r="E87" s="861" t="s">
        <v>185</v>
      </c>
      <c r="F87" s="863" t="s">
        <v>186</v>
      </c>
      <c r="G87" s="863"/>
      <c r="H87" s="863"/>
      <c r="I87" s="863"/>
      <c r="J87" s="863"/>
      <c r="K87" s="864"/>
      <c r="L87" s="848" t="s">
        <v>187</v>
      </c>
      <c r="M87" s="849"/>
      <c r="N87" s="861" t="s">
        <v>188</v>
      </c>
      <c r="O87" s="861" t="s">
        <v>189</v>
      </c>
      <c r="P87" s="861" t="s">
        <v>190</v>
      </c>
    </row>
    <row r="88" spans="1:16" ht="14.4" customHeight="1" x14ac:dyDescent="0.3">
      <c r="A88" s="279"/>
      <c r="B88" s="279"/>
      <c r="C88" s="859"/>
      <c r="D88" s="860"/>
      <c r="E88" s="861"/>
      <c r="F88" s="861" t="s">
        <v>9</v>
      </c>
      <c r="G88" s="868" t="s">
        <v>191</v>
      </c>
      <c r="H88" s="868"/>
      <c r="I88" s="868"/>
      <c r="J88" s="868"/>
      <c r="K88" s="861" t="s">
        <v>192</v>
      </c>
      <c r="L88" s="850"/>
      <c r="M88" s="851"/>
      <c r="N88" s="861"/>
      <c r="O88" s="861"/>
      <c r="P88" s="861"/>
    </row>
    <row r="89" spans="1:16" ht="14.4" customHeight="1" x14ac:dyDescent="0.3">
      <c r="A89" s="279"/>
      <c r="B89" s="279"/>
      <c r="C89" s="859"/>
      <c r="D89" s="860"/>
      <c r="E89" s="861"/>
      <c r="F89" s="864"/>
      <c r="G89" s="861" t="s">
        <v>193</v>
      </c>
      <c r="H89" s="863" t="s">
        <v>194</v>
      </c>
      <c r="I89" s="864"/>
      <c r="J89" s="864"/>
      <c r="K89" s="864"/>
      <c r="L89" s="850"/>
      <c r="M89" s="851"/>
      <c r="N89" s="861"/>
      <c r="O89" s="861"/>
      <c r="P89" s="861"/>
    </row>
    <row r="90" spans="1:16" ht="14.4" customHeight="1" x14ac:dyDescent="0.3">
      <c r="A90" s="279"/>
      <c r="B90" s="279"/>
      <c r="C90" s="859"/>
      <c r="D90" s="860"/>
      <c r="E90" s="861"/>
      <c r="F90" s="864"/>
      <c r="G90" s="869"/>
      <c r="H90" s="861" t="s">
        <v>15</v>
      </c>
      <c r="I90" s="861" t="s">
        <v>195</v>
      </c>
      <c r="J90" s="861" t="s">
        <v>196</v>
      </c>
      <c r="K90" s="864"/>
      <c r="L90" s="850"/>
      <c r="M90" s="851"/>
      <c r="N90" s="861"/>
      <c r="O90" s="861"/>
      <c r="P90" s="861"/>
    </row>
    <row r="91" spans="1:16" ht="28.05" customHeight="1" x14ac:dyDescent="0.3">
      <c r="A91" s="279"/>
      <c r="B91" s="279"/>
      <c r="C91" s="859"/>
      <c r="D91" s="860"/>
      <c r="E91" s="861"/>
      <c r="F91" s="864"/>
      <c r="G91" s="869"/>
      <c r="H91" s="861"/>
      <c r="I91" s="861"/>
      <c r="J91" s="861"/>
      <c r="K91" s="864"/>
      <c r="L91" s="850"/>
      <c r="M91" s="851"/>
      <c r="N91" s="861"/>
      <c r="O91" s="861"/>
      <c r="P91" s="861"/>
    </row>
    <row r="92" spans="1:16" ht="14.4" customHeight="1" x14ac:dyDescent="0.3">
      <c r="A92" s="279"/>
      <c r="B92" s="279"/>
      <c r="C92" s="859"/>
      <c r="D92" s="860"/>
      <c r="E92" s="861"/>
      <c r="F92" s="864"/>
      <c r="G92" s="869"/>
      <c r="H92" s="861"/>
      <c r="I92" s="861"/>
      <c r="J92" s="861"/>
      <c r="K92" s="864"/>
      <c r="L92" s="850"/>
      <c r="M92" s="851"/>
      <c r="N92" s="861"/>
      <c r="O92" s="861"/>
      <c r="P92" s="861"/>
    </row>
    <row r="93" spans="1:16" ht="14.4" customHeight="1" x14ac:dyDescent="0.3">
      <c r="A93" s="279"/>
      <c r="B93" s="279"/>
      <c r="C93" s="859"/>
      <c r="D93" s="874"/>
      <c r="E93" s="862"/>
      <c r="F93" s="867"/>
      <c r="G93" s="870"/>
      <c r="H93" s="862"/>
      <c r="I93" s="862"/>
      <c r="J93" s="862"/>
      <c r="K93" s="867"/>
      <c r="L93" s="852"/>
      <c r="M93" s="853"/>
      <c r="N93" s="862"/>
      <c r="O93" s="862"/>
      <c r="P93" s="862"/>
    </row>
    <row r="94" spans="1:16" ht="15" customHeight="1" x14ac:dyDescent="0.3">
      <c r="A94" s="279" t="s">
        <v>197</v>
      </c>
      <c r="B94" s="279" t="s">
        <v>198</v>
      </c>
      <c r="C94" s="417">
        <v>1</v>
      </c>
      <c r="D94" s="281" t="s">
        <v>242</v>
      </c>
      <c r="E94" s="317">
        <v>2</v>
      </c>
      <c r="F94" s="79">
        <f t="shared" ref="F94:F96" si="69">E94*30</f>
        <v>60</v>
      </c>
      <c r="G94" s="207">
        <f>SUM(H94+I94+J94)</f>
        <v>34</v>
      </c>
      <c r="H94" s="79"/>
      <c r="I94" s="79"/>
      <c r="J94" s="79">
        <v>34</v>
      </c>
      <c r="K94" s="207">
        <f t="shared" ref="K94:K98" si="70">F94-G94</f>
        <v>26</v>
      </c>
      <c r="L94" s="844">
        <f t="shared" ref="L94:L98" si="71">G94/17</f>
        <v>2</v>
      </c>
      <c r="M94" s="845"/>
      <c r="N94" s="417" t="s">
        <v>197</v>
      </c>
      <c r="O94" s="285">
        <f t="shared" ref="O94" si="72">G94/F94*100</f>
        <v>56.666666666666664</v>
      </c>
      <c r="P94" s="286" t="s">
        <v>314</v>
      </c>
    </row>
    <row r="95" spans="1:16" ht="15" customHeight="1" x14ac:dyDescent="0.3">
      <c r="A95" s="279" t="s">
        <v>84</v>
      </c>
      <c r="B95" s="279" t="s">
        <v>198</v>
      </c>
      <c r="C95" s="418">
        <v>2</v>
      </c>
      <c r="D95" s="295" t="s">
        <v>132</v>
      </c>
      <c r="E95" s="282">
        <v>3</v>
      </c>
      <c r="F95" s="283">
        <f>E95*30</f>
        <v>90</v>
      </c>
      <c r="G95" s="20">
        <f>SUM(H95+I95+J95)</f>
        <v>34</v>
      </c>
      <c r="H95" s="21">
        <v>18</v>
      </c>
      <c r="I95" s="21">
        <v>8</v>
      </c>
      <c r="J95" s="21">
        <v>8</v>
      </c>
      <c r="K95" s="20">
        <f>F95-G95</f>
        <v>56</v>
      </c>
      <c r="L95" s="844">
        <f>G95/17</f>
        <v>2</v>
      </c>
      <c r="M95" s="845"/>
      <c r="N95" s="418" t="s">
        <v>197</v>
      </c>
      <c r="O95" s="285">
        <f>G95/F95*100</f>
        <v>37.777777777777779</v>
      </c>
      <c r="P95" s="286" t="s">
        <v>309</v>
      </c>
    </row>
    <row r="96" spans="1:16" ht="14.55" customHeight="1" x14ac:dyDescent="0.3">
      <c r="A96" s="279" t="s">
        <v>84</v>
      </c>
      <c r="B96" s="279" t="s">
        <v>198</v>
      </c>
      <c r="C96" s="418">
        <v>3</v>
      </c>
      <c r="D96" s="295" t="s">
        <v>139</v>
      </c>
      <c r="E96" s="317">
        <v>3</v>
      </c>
      <c r="F96" s="318">
        <f t="shared" si="69"/>
        <v>90</v>
      </c>
      <c r="G96" s="207">
        <f t="shared" ref="G96" si="73">SUM(H96+I96+J96)</f>
        <v>34</v>
      </c>
      <c r="H96" s="318">
        <v>18</v>
      </c>
      <c r="I96" s="319"/>
      <c r="J96" s="319">
        <v>16</v>
      </c>
      <c r="K96" s="207">
        <f t="shared" si="70"/>
        <v>56</v>
      </c>
      <c r="L96" s="844">
        <f t="shared" si="71"/>
        <v>2</v>
      </c>
      <c r="M96" s="845"/>
      <c r="N96" s="418" t="s">
        <v>197</v>
      </c>
      <c r="O96" s="285">
        <f>G96/F96*100</f>
        <v>37.777777777777779</v>
      </c>
      <c r="P96" s="286" t="s">
        <v>200</v>
      </c>
    </row>
    <row r="97" spans="1:16" ht="14.55" customHeight="1" x14ac:dyDescent="0.3">
      <c r="A97" s="279" t="s">
        <v>84</v>
      </c>
      <c r="B97" s="279" t="s">
        <v>198</v>
      </c>
      <c r="C97" s="418">
        <v>4</v>
      </c>
      <c r="D97" s="295" t="s">
        <v>47</v>
      </c>
      <c r="E97" s="317">
        <v>4</v>
      </c>
      <c r="F97" s="318">
        <f>E97*30</f>
        <v>120</v>
      </c>
      <c r="G97" s="207">
        <f>SUM(H97+I97+J97)</f>
        <v>52</v>
      </c>
      <c r="H97" s="318">
        <v>26</v>
      </c>
      <c r="I97" s="319"/>
      <c r="J97" s="319">
        <v>26</v>
      </c>
      <c r="K97" s="207">
        <f t="shared" si="70"/>
        <v>68</v>
      </c>
      <c r="L97" s="844">
        <f t="shared" si="71"/>
        <v>3.0588235294117645</v>
      </c>
      <c r="M97" s="845"/>
      <c r="N97" s="418" t="s">
        <v>199</v>
      </c>
      <c r="O97" s="285">
        <f>G97/F97*100</f>
        <v>43.333333333333336</v>
      </c>
      <c r="P97" s="286" t="s">
        <v>200</v>
      </c>
    </row>
    <row r="98" spans="1:16" ht="14.55" customHeight="1" x14ac:dyDescent="0.3">
      <c r="A98" s="279" t="s">
        <v>84</v>
      </c>
      <c r="B98" s="279" t="s">
        <v>198</v>
      </c>
      <c r="C98" s="418">
        <v>5</v>
      </c>
      <c r="D98" s="295" t="s">
        <v>141</v>
      </c>
      <c r="E98" s="317">
        <v>3</v>
      </c>
      <c r="F98" s="318">
        <f t="shared" ref="F98" si="74">E98*30</f>
        <v>90</v>
      </c>
      <c r="G98" s="207">
        <f>SUM(H98+I98+J98)</f>
        <v>34</v>
      </c>
      <c r="H98" s="318">
        <v>18</v>
      </c>
      <c r="I98" s="319"/>
      <c r="J98" s="319">
        <v>16</v>
      </c>
      <c r="K98" s="207">
        <f t="shared" si="70"/>
        <v>56</v>
      </c>
      <c r="L98" s="844">
        <f t="shared" si="71"/>
        <v>2</v>
      </c>
      <c r="M98" s="845"/>
      <c r="N98" s="418" t="s">
        <v>197</v>
      </c>
      <c r="O98" s="285">
        <f t="shared" ref="O98" si="75">G98/F98*100</f>
        <v>37.777777777777779</v>
      </c>
      <c r="P98" s="286" t="s">
        <v>308</v>
      </c>
    </row>
    <row r="99" spans="1:16" ht="15.75" customHeight="1" x14ac:dyDescent="0.3">
      <c r="A99" s="303" t="s">
        <v>84</v>
      </c>
      <c r="B99" s="303" t="s">
        <v>198</v>
      </c>
      <c r="C99" s="418">
        <v>6</v>
      </c>
      <c r="D99" s="281" t="s">
        <v>58</v>
      </c>
      <c r="E99" s="282">
        <v>6</v>
      </c>
      <c r="F99" s="21">
        <f>E99*30</f>
        <v>180</v>
      </c>
      <c r="G99" s="20">
        <f t="shared" ref="G99" si="76">SUM(H99+I99+J99)</f>
        <v>102</v>
      </c>
      <c r="H99" s="283"/>
      <c r="I99" s="284"/>
      <c r="J99" s="284">
        <v>102</v>
      </c>
      <c r="K99" s="20">
        <f>F99-G99</f>
        <v>78</v>
      </c>
      <c r="L99" s="845">
        <f>G99/17</f>
        <v>6</v>
      </c>
      <c r="M99" s="841"/>
      <c r="N99" s="418" t="s">
        <v>274</v>
      </c>
      <c r="O99" s="285">
        <f>G99/F99*100</f>
        <v>56.666666666666664</v>
      </c>
      <c r="P99" s="286" t="s">
        <v>200</v>
      </c>
    </row>
    <row r="100" spans="1:16" ht="15.75" customHeight="1" x14ac:dyDescent="0.3">
      <c r="A100" s="279" t="s">
        <v>84</v>
      </c>
      <c r="B100" s="279" t="s">
        <v>198</v>
      </c>
      <c r="C100" s="418">
        <v>7</v>
      </c>
      <c r="D100" s="295" t="s">
        <v>129</v>
      </c>
      <c r="E100" s="282">
        <v>3</v>
      </c>
      <c r="F100" s="21">
        <f>E100*30</f>
        <v>90</v>
      </c>
      <c r="G100" s="20">
        <f>SUM(H100+I100+J100)</f>
        <v>0</v>
      </c>
      <c r="H100" s="283"/>
      <c r="I100" s="284"/>
      <c r="J100" s="284"/>
      <c r="K100" s="20">
        <f>F100-G100</f>
        <v>90</v>
      </c>
      <c r="L100" s="845"/>
      <c r="M100" s="841"/>
      <c r="N100" s="418" t="s">
        <v>199</v>
      </c>
      <c r="O100" s="285"/>
      <c r="P100" s="301" t="s">
        <v>200</v>
      </c>
    </row>
    <row r="101" spans="1:16" ht="45" customHeight="1" x14ac:dyDescent="0.3">
      <c r="A101" s="279" t="s">
        <v>84</v>
      </c>
      <c r="B101" s="279" t="s">
        <v>201</v>
      </c>
      <c r="C101" s="418">
        <v>8</v>
      </c>
      <c r="D101" s="295" t="s">
        <v>352</v>
      </c>
      <c r="E101" s="454">
        <v>4</v>
      </c>
      <c r="F101" s="455">
        <f>E101*30</f>
        <v>120</v>
      </c>
      <c r="G101" s="455">
        <f>H101+I101+J101</f>
        <v>52</v>
      </c>
      <c r="H101" s="456">
        <v>12</v>
      </c>
      <c r="I101" s="456"/>
      <c r="J101" s="456">
        <v>40</v>
      </c>
      <c r="K101" s="457">
        <f t="shared" ref="K101:K102" si="77">F101-G101</f>
        <v>68</v>
      </c>
      <c r="L101" s="844">
        <f>G101/17</f>
        <v>3.0588235294117645</v>
      </c>
      <c r="M101" s="845"/>
      <c r="N101" s="418" t="s">
        <v>197</v>
      </c>
      <c r="O101" s="285">
        <f>G101/F101*100</f>
        <v>43.333333333333336</v>
      </c>
      <c r="P101" s="301" t="s">
        <v>200</v>
      </c>
    </row>
    <row r="102" spans="1:16" ht="45" customHeight="1" x14ac:dyDescent="0.3">
      <c r="A102" s="279" t="s">
        <v>84</v>
      </c>
      <c r="B102" s="279" t="s">
        <v>201</v>
      </c>
      <c r="C102" s="418">
        <v>9</v>
      </c>
      <c r="D102" s="281" t="s">
        <v>355</v>
      </c>
      <c r="E102" s="464">
        <v>4</v>
      </c>
      <c r="F102" s="455">
        <f t="shared" ref="F102" si="78">E102*30</f>
        <v>120</v>
      </c>
      <c r="G102" s="455">
        <f t="shared" ref="G102" si="79">H102+I102+J102</f>
        <v>52</v>
      </c>
      <c r="H102" s="465">
        <v>26</v>
      </c>
      <c r="I102" s="465"/>
      <c r="J102" s="465">
        <v>26</v>
      </c>
      <c r="K102" s="457">
        <f t="shared" si="77"/>
        <v>68</v>
      </c>
      <c r="L102" s="844">
        <f>G102/17</f>
        <v>3.0588235294117645</v>
      </c>
      <c r="M102" s="845"/>
      <c r="N102" s="418" t="s">
        <v>197</v>
      </c>
      <c r="O102" s="285">
        <f t="shared" ref="O102" si="80">G102/F102*100</f>
        <v>43.333333333333336</v>
      </c>
      <c r="P102" s="301" t="s">
        <v>200</v>
      </c>
    </row>
    <row r="103" spans="1:16" ht="15.75" customHeight="1" x14ac:dyDescent="0.3">
      <c r="A103" s="279"/>
      <c r="B103" s="279"/>
      <c r="C103" s="241"/>
      <c r="D103" s="288" t="s">
        <v>14</v>
      </c>
      <c r="E103" s="321">
        <f t="shared" ref="E103:K103" si="81">SUM(E94:E102)</f>
        <v>32</v>
      </c>
      <c r="F103" s="297">
        <f t="shared" si="81"/>
        <v>960</v>
      </c>
      <c r="G103" s="297">
        <f t="shared" si="81"/>
        <v>394</v>
      </c>
      <c r="H103" s="297">
        <f t="shared" si="81"/>
        <v>118</v>
      </c>
      <c r="I103" s="297">
        <f t="shared" si="81"/>
        <v>8</v>
      </c>
      <c r="J103" s="297">
        <f t="shared" si="81"/>
        <v>268</v>
      </c>
      <c r="K103" s="297">
        <f t="shared" si="81"/>
        <v>566</v>
      </c>
      <c r="L103" s="842">
        <f>SUM(L94:M102)</f>
        <v>23.176470588235293</v>
      </c>
      <c r="M103" s="846"/>
      <c r="N103" s="302"/>
      <c r="O103" s="302"/>
      <c r="P103" s="298"/>
    </row>
    <row r="104" spans="1:16" s="314" customFormat="1" ht="15.75" customHeight="1" x14ac:dyDescent="0.3">
      <c r="A104" s="279"/>
      <c r="B104" s="279"/>
      <c r="C104" s="279"/>
      <c r="D104" s="290" t="s">
        <v>202</v>
      </c>
      <c r="E104" s="291">
        <f>30-E103</f>
        <v>-2</v>
      </c>
      <c r="F104" s="292"/>
      <c r="G104" s="292"/>
      <c r="H104" s="292"/>
      <c r="I104" s="292"/>
      <c r="J104" s="292"/>
      <c r="K104" s="292"/>
      <c r="L104" s="292"/>
      <c r="M104" s="292"/>
      <c r="N104" s="292"/>
      <c r="O104" s="292"/>
      <c r="P104" s="294"/>
    </row>
    <row r="105" spans="1:16" s="314" customFormat="1" ht="15.75" customHeight="1" x14ac:dyDescent="0.3">
      <c r="A105" s="279"/>
      <c r="B105" s="279"/>
      <c r="C105" s="279"/>
      <c r="D105" s="290"/>
      <c r="E105" s="291"/>
      <c r="F105" s="292"/>
      <c r="G105" s="292"/>
      <c r="H105" s="292"/>
      <c r="I105" s="292"/>
      <c r="J105" s="292"/>
      <c r="K105" s="292"/>
      <c r="L105" s="292"/>
      <c r="M105" s="292"/>
      <c r="N105" s="292"/>
      <c r="O105" s="292"/>
      <c r="P105" s="294"/>
    </row>
    <row r="106" spans="1:16" s="314" customFormat="1" ht="15.75" customHeight="1" x14ac:dyDescent="0.3">
      <c r="A106" s="279"/>
      <c r="B106" s="279"/>
      <c r="C106" s="279"/>
      <c r="D106" s="290"/>
      <c r="E106" s="291"/>
      <c r="F106" s="292"/>
      <c r="G106" s="292"/>
      <c r="H106" s="292"/>
      <c r="I106" s="292"/>
      <c r="J106" s="292"/>
      <c r="K106" s="292"/>
      <c r="L106" s="292"/>
      <c r="M106" s="292"/>
      <c r="N106" s="292"/>
      <c r="O106" s="292"/>
      <c r="P106" s="294"/>
    </row>
    <row r="107" spans="1:16" s="314" customFormat="1" ht="15.75" customHeight="1" x14ac:dyDescent="0.3">
      <c r="A107" s="279"/>
      <c r="B107" s="279"/>
      <c r="C107" s="303"/>
      <c r="D107" s="290"/>
      <c r="E107" s="291"/>
      <c r="F107" s="292"/>
      <c r="G107" s="292"/>
      <c r="H107" s="292"/>
      <c r="I107" s="292"/>
      <c r="J107" s="292"/>
      <c r="K107" s="292"/>
      <c r="L107" s="292"/>
      <c r="M107" s="292"/>
      <c r="N107" s="292"/>
      <c r="O107" s="292"/>
      <c r="P107" s="304"/>
    </row>
    <row r="108" spans="1:16" s="314" customFormat="1" ht="15.75" customHeight="1" x14ac:dyDescent="0.3">
      <c r="A108" s="279"/>
      <c r="B108" s="279"/>
      <c r="C108" s="279"/>
      <c r="D108" s="305" t="s">
        <v>14</v>
      </c>
      <c r="E108" s="312">
        <f>E109+E110</f>
        <v>180</v>
      </c>
      <c r="F108" s="306">
        <f>F109+F110</f>
        <v>5400</v>
      </c>
      <c r="G108" s="307">
        <f>F108/F108*100</f>
        <v>100</v>
      </c>
      <c r="H108" s="308"/>
      <c r="I108" s="309"/>
      <c r="J108" s="309"/>
      <c r="K108" s="309"/>
      <c r="L108" s="309"/>
      <c r="M108" s="309"/>
      <c r="N108" s="309"/>
      <c r="O108" s="293"/>
      <c r="P108" s="294"/>
    </row>
    <row r="109" spans="1:16" s="314" customFormat="1" ht="15.75" customHeight="1" x14ac:dyDescent="0.3">
      <c r="A109" s="279"/>
      <c r="B109" s="279" t="s">
        <v>198</v>
      </c>
      <c r="C109" s="279"/>
      <c r="D109" s="305" t="s">
        <v>82</v>
      </c>
      <c r="E109" s="307">
        <f>SUMIF(B9:B103,B109,E9:E103)</f>
        <v>136</v>
      </c>
      <c r="F109" s="279">
        <f>E109*30</f>
        <v>4080</v>
      </c>
      <c r="G109" s="307">
        <f>F109/F108*100</f>
        <v>75.555555555555557</v>
      </c>
      <c r="H109" s="279"/>
      <c r="I109" s="293"/>
      <c r="J109" s="310"/>
      <c r="K109" s="310"/>
      <c r="L109" s="310"/>
      <c r="M109" s="310"/>
      <c r="N109" s="293"/>
      <c r="O109" s="293"/>
      <c r="P109" s="294"/>
    </row>
    <row r="110" spans="1:16" s="314" customFormat="1" ht="14.4" customHeight="1" x14ac:dyDescent="0.3">
      <c r="A110" s="279"/>
      <c r="B110" s="279" t="s">
        <v>201</v>
      </c>
      <c r="C110" s="279"/>
      <c r="D110" s="305" t="s">
        <v>209</v>
      </c>
      <c r="E110" s="311">
        <f>SUMIF(B9:B103,B110,E9:E103)</f>
        <v>44</v>
      </c>
      <c r="F110" s="279">
        <f>E110*30</f>
        <v>1320</v>
      </c>
      <c r="G110" s="307">
        <f>F110/F108*100</f>
        <v>24.444444444444443</v>
      </c>
      <c r="H110" s="279"/>
      <c r="I110" s="293"/>
      <c r="J110" s="293"/>
      <c r="K110" s="293"/>
      <c r="L110" s="293"/>
      <c r="M110" s="310"/>
      <c r="N110" s="310"/>
      <c r="O110" s="293"/>
      <c r="P110" s="294"/>
    </row>
    <row r="111" spans="1:16" ht="14.4" customHeight="1" x14ac:dyDescent="0.3">
      <c r="A111" s="279"/>
      <c r="B111" s="279"/>
      <c r="C111" s="279"/>
      <c r="D111" s="305"/>
      <c r="E111" s="279"/>
      <c r="F111" s="279"/>
      <c r="G111" s="279"/>
      <c r="H111" s="279"/>
      <c r="I111" s="293"/>
      <c r="J111" s="293"/>
      <c r="K111" s="293"/>
      <c r="L111" s="293"/>
      <c r="M111" s="293"/>
      <c r="N111" s="293"/>
      <c r="O111" s="293"/>
      <c r="P111" s="294"/>
    </row>
    <row r="112" spans="1:16" ht="14.4" customHeight="1" x14ac:dyDescent="0.3">
      <c r="A112" s="279"/>
      <c r="B112" s="279"/>
      <c r="C112" s="279"/>
      <c r="D112" s="305" t="s">
        <v>210</v>
      </c>
      <c r="E112" s="312">
        <f>E113+E114</f>
        <v>7</v>
      </c>
      <c r="F112" s="313">
        <f>F113+F114</f>
        <v>210</v>
      </c>
      <c r="G112" s="307">
        <f>F112/F112*100</f>
        <v>100</v>
      </c>
      <c r="H112" s="279"/>
      <c r="I112" s="293"/>
      <c r="J112" s="293"/>
      <c r="K112" s="293"/>
      <c r="L112" s="293"/>
      <c r="M112" s="293"/>
      <c r="N112" s="293"/>
      <c r="O112" s="293"/>
      <c r="P112" s="294"/>
    </row>
    <row r="113" spans="1:18" ht="14.4" customHeight="1" x14ac:dyDescent="0.3">
      <c r="A113" s="279" t="s">
        <v>197</v>
      </c>
      <c r="B113" s="279" t="s">
        <v>198</v>
      </c>
      <c r="C113" s="279"/>
      <c r="D113" s="305" t="s">
        <v>82</v>
      </c>
      <c r="E113" s="307">
        <f>SUMIFS(E$9:E$103,A$9:A$103,A113,B$9:B$103,B113)</f>
        <v>7</v>
      </c>
      <c r="F113" s="279">
        <f>E113*30</f>
        <v>210</v>
      </c>
      <c r="G113" s="307">
        <f>F113/F112*100</f>
        <v>100</v>
      </c>
      <c r="H113" s="279"/>
      <c r="I113" s="293"/>
      <c r="J113" s="293"/>
      <c r="K113" s="293"/>
      <c r="L113" s="293"/>
      <c r="M113" s="293"/>
      <c r="N113" s="293"/>
      <c r="O113" s="293"/>
      <c r="P113" s="294"/>
    </row>
    <row r="114" spans="1:18" ht="14.4" customHeight="1" x14ac:dyDescent="0.3">
      <c r="A114" s="279" t="s">
        <v>197</v>
      </c>
      <c r="B114" s="279" t="s">
        <v>201</v>
      </c>
      <c r="C114" s="279"/>
      <c r="D114" s="305" t="s">
        <v>209</v>
      </c>
      <c r="E114" s="307">
        <f>SUMIFS(E$9:E$103,A$9:A$103,A114,B$9:B$103,B114)</f>
        <v>0</v>
      </c>
      <c r="F114" s="279">
        <f>E114*30</f>
        <v>0</v>
      </c>
      <c r="G114" s="307">
        <f>F114/F112*100</f>
        <v>0</v>
      </c>
      <c r="H114" s="279"/>
      <c r="I114" s="293"/>
      <c r="J114" s="293"/>
      <c r="K114" s="293"/>
      <c r="L114" s="293"/>
      <c r="M114" s="293"/>
      <c r="N114" s="293"/>
      <c r="O114" s="293"/>
      <c r="P114" s="294"/>
    </row>
    <row r="115" spans="1:18" ht="14.4" customHeight="1" x14ac:dyDescent="0.3">
      <c r="A115" s="279"/>
      <c r="B115" s="279"/>
      <c r="C115" s="279"/>
      <c r="D115" s="305"/>
      <c r="E115" s="279"/>
      <c r="F115" s="279"/>
      <c r="G115" s="307"/>
      <c r="H115" s="279"/>
      <c r="I115" s="293"/>
      <c r="J115" s="293"/>
      <c r="K115" s="293"/>
      <c r="L115" s="293"/>
      <c r="M115" s="293"/>
      <c r="N115" s="293"/>
      <c r="O115" s="293"/>
      <c r="P115" s="294"/>
    </row>
    <row r="116" spans="1:18" ht="14.4" customHeight="1" x14ac:dyDescent="0.3">
      <c r="A116" s="279"/>
      <c r="B116" s="279"/>
      <c r="C116" s="279"/>
      <c r="D116" s="305" t="s">
        <v>211</v>
      </c>
      <c r="E116" s="312">
        <f>E117+E118</f>
        <v>173</v>
      </c>
      <c r="F116" s="313">
        <f>F117+F118</f>
        <v>5190</v>
      </c>
      <c r="G116" s="307">
        <f>F116/F116*100</f>
        <v>100</v>
      </c>
      <c r="H116" s="293"/>
      <c r="I116" s="293"/>
      <c r="J116" s="293"/>
      <c r="K116" s="293"/>
      <c r="L116" s="293"/>
      <c r="M116" s="293"/>
      <c r="N116" s="293"/>
      <c r="O116" s="293"/>
      <c r="P116" s="294"/>
    </row>
    <row r="117" spans="1:18" ht="14.4" customHeight="1" x14ac:dyDescent="0.3">
      <c r="A117" s="279" t="s">
        <v>84</v>
      </c>
      <c r="B117" s="279" t="s">
        <v>198</v>
      </c>
      <c r="C117" s="279"/>
      <c r="D117" s="305" t="s">
        <v>82</v>
      </c>
      <c r="E117" s="307">
        <f>SUMIFS(E9:E103,A9:A103,A117,B9:B103,B117)</f>
        <v>129</v>
      </c>
      <c r="F117" s="279">
        <f>E117*30</f>
        <v>3870</v>
      </c>
      <c r="G117" s="293">
        <f>F117/F116*100</f>
        <v>74.566473988439313</v>
      </c>
      <c r="H117" s="293"/>
      <c r="I117" s="293"/>
      <c r="J117" s="293"/>
      <c r="K117" s="293"/>
      <c r="L117" s="293"/>
      <c r="M117" s="293"/>
      <c r="N117" s="293"/>
      <c r="O117" s="293"/>
      <c r="P117" s="294"/>
    </row>
    <row r="118" spans="1:18" ht="14.4" customHeight="1" x14ac:dyDescent="0.3">
      <c r="A118" s="279" t="s">
        <v>84</v>
      </c>
      <c r="B118" s="279" t="s">
        <v>201</v>
      </c>
      <c r="C118" s="279"/>
      <c r="D118" s="305" t="s">
        <v>209</v>
      </c>
      <c r="E118" s="307">
        <f>SUMIFS(E9:E103,A9:A103,A118,B9:B103,B118)</f>
        <v>44</v>
      </c>
      <c r="F118" s="279">
        <f>E118*30</f>
        <v>1320</v>
      </c>
      <c r="G118" s="293">
        <f>F118/F116*100</f>
        <v>25.433526011560691</v>
      </c>
      <c r="H118" s="293"/>
      <c r="I118" s="293"/>
      <c r="J118" s="293"/>
      <c r="K118" s="293"/>
      <c r="L118" s="293"/>
      <c r="M118" s="293"/>
      <c r="N118" s="293"/>
      <c r="O118" s="293"/>
      <c r="P118" s="294"/>
      <c r="Q118" s="279"/>
      <c r="R118" s="279"/>
    </row>
    <row r="119" spans="1:18" ht="14.4" customHeight="1" x14ac:dyDescent="0.3">
      <c r="A119" s="279"/>
      <c r="B119" s="279"/>
      <c r="C119" s="279"/>
      <c r="D119" s="305"/>
      <c r="E119" s="307"/>
      <c r="F119" s="279"/>
      <c r="G119" s="293"/>
      <c r="H119" s="293"/>
      <c r="I119" s="293"/>
      <c r="J119" s="293"/>
      <c r="K119" s="293"/>
      <c r="L119" s="293"/>
      <c r="M119" s="293"/>
      <c r="N119" s="293"/>
      <c r="O119" s="293"/>
      <c r="P119" s="294"/>
      <c r="Q119" s="279"/>
      <c r="R119" s="279"/>
    </row>
    <row r="120" spans="1:18" ht="14.4" customHeight="1" x14ac:dyDescent="0.3">
      <c r="A120" s="279"/>
      <c r="B120" s="279"/>
      <c r="C120" s="858" t="s">
        <v>217</v>
      </c>
      <c r="D120" s="858"/>
      <c r="E120" s="858"/>
      <c r="F120" s="858"/>
      <c r="G120" s="858"/>
      <c r="H120" s="858"/>
      <c r="I120" s="858"/>
      <c r="J120" s="858"/>
      <c r="K120" s="858"/>
      <c r="L120" s="858"/>
      <c r="M120" s="858"/>
      <c r="N120" s="858"/>
      <c r="O120" s="858"/>
      <c r="P120" s="858"/>
      <c r="Q120" s="279"/>
      <c r="R120" s="279"/>
    </row>
    <row r="121" spans="1:18" ht="14.4" customHeight="1" x14ac:dyDescent="0.3">
      <c r="A121" s="279"/>
      <c r="B121" s="279"/>
      <c r="C121" s="859" t="s">
        <v>0</v>
      </c>
      <c r="D121" s="860" t="s">
        <v>184</v>
      </c>
      <c r="E121" s="861" t="s">
        <v>185</v>
      </c>
      <c r="F121" s="863" t="s">
        <v>186</v>
      </c>
      <c r="G121" s="863"/>
      <c r="H121" s="863"/>
      <c r="I121" s="863"/>
      <c r="J121" s="863"/>
      <c r="K121" s="864"/>
      <c r="L121" s="861" t="s">
        <v>187</v>
      </c>
      <c r="M121" s="861"/>
      <c r="N121" s="861" t="s">
        <v>188</v>
      </c>
      <c r="O121" s="861" t="s">
        <v>189</v>
      </c>
      <c r="P121" s="861" t="s">
        <v>190</v>
      </c>
      <c r="Q121" s="279"/>
      <c r="R121" s="279"/>
    </row>
    <row r="122" spans="1:18" ht="14.4" customHeight="1" x14ac:dyDescent="0.3">
      <c r="A122" s="279"/>
      <c r="B122" s="279"/>
      <c r="C122" s="859"/>
      <c r="D122" s="860"/>
      <c r="E122" s="861"/>
      <c r="F122" s="861" t="s">
        <v>9</v>
      </c>
      <c r="G122" s="868" t="s">
        <v>191</v>
      </c>
      <c r="H122" s="868"/>
      <c r="I122" s="868"/>
      <c r="J122" s="868"/>
      <c r="K122" s="861" t="s">
        <v>192</v>
      </c>
      <c r="L122" s="861"/>
      <c r="M122" s="861"/>
      <c r="N122" s="861"/>
      <c r="O122" s="861"/>
      <c r="P122" s="861"/>
      <c r="Q122" s="279"/>
      <c r="R122" s="279"/>
    </row>
    <row r="123" spans="1:18" ht="14.4" customHeight="1" x14ac:dyDescent="0.3">
      <c r="A123" s="279"/>
      <c r="B123" s="279"/>
      <c r="C123" s="859"/>
      <c r="D123" s="860"/>
      <c r="E123" s="861"/>
      <c r="F123" s="864"/>
      <c r="G123" s="861" t="s">
        <v>193</v>
      </c>
      <c r="H123" s="863" t="s">
        <v>194</v>
      </c>
      <c r="I123" s="864"/>
      <c r="J123" s="864"/>
      <c r="K123" s="864"/>
      <c r="L123" s="861"/>
      <c r="M123" s="861"/>
      <c r="N123" s="861"/>
      <c r="O123" s="861"/>
      <c r="P123" s="861"/>
      <c r="Q123" s="279"/>
      <c r="R123" s="279"/>
    </row>
    <row r="124" spans="1:18" ht="14.4" customHeight="1" x14ac:dyDescent="0.3">
      <c r="A124" s="279"/>
      <c r="B124" s="279"/>
      <c r="C124" s="859"/>
      <c r="D124" s="860"/>
      <c r="E124" s="861"/>
      <c r="F124" s="864"/>
      <c r="G124" s="869"/>
      <c r="H124" s="861" t="s">
        <v>15</v>
      </c>
      <c r="I124" s="861" t="s">
        <v>195</v>
      </c>
      <c r="J124" s="861" t="s">
        <v>196</v>
      </c>
      <c r="K124" s="864"/>
      <c r="L124" s="861"/>
      <c r="M124" s="861"/>
      <c r="N124" s="861"/>
      <c r="O124" s="861"/>
      <c r="P124" s="861"/>
      <c r="Q124" s="279"/>
      <c r="R124" s="279"/>
    </row>
    <row r="125" spans="1:18" ht="14.4" customHeight="1" x14ac:dyDescent="0.3">
      <c r="A125" s="279"/>
      <c r="B125" s="279"/>
      <c r="C125" s="859"/>
      <c r="D125" s="860"/>
      <c r="E125" s="861"/>
      <c r="F125" s="864"/>
      <c r="G125" s="869"/>
      <c r="H125" s="861"/>
      <c r="I125" s="861"/>
      <c r="J125" s="861"/>
      <c r="K125" s="864"/>
      <c r="L125" s="861"/>
      <c r="M125" s="861"/>
      <c r="N125" s="861"/>
      <c r="O125" s="861"/>
      <c r="P125" s="861"/>
      <c r="Q125" s="279"/>
      <c r="R125" s="279"/>
    </row>
    <row r="126" spans="1:18" ht="14.4" customHeight="1" x14ac:dyDescent="0.3">
      <c r="A126" s="279"/>
      <c r="B126" s="279"/>
      <c r="C126" s="859"/>
      <c r="D126" s="860"/>
      <c r="E126" s="861"/>
      <c r="F126" s="864"/>
      <c r="G126" s="869"/>
      <c r="H126" s="861"/>
      <c r="I126" s="861"/>
      <c r="J126" s="861"/>
      <c r="K126" s="864"/>
      <c r="L126" s="861"/>
      <c r="M126" s="861"/>
      <c r="N126" s="861"/>
      <c r="O126" s="861"/>
      <c r="P126" s="861"/>
      <c r="Q126" s="279"/>
      <c r="R126" s="279"/>
    </row>
    <row r="127" spans="1:18" ht="14.4" customHeight="1" x14ac:dyDescent="0.3">
      <c r="A127" s="279"/>
      <c r="B127" s="279"/>
      <c r="C127" s="859"/>
      <c r="D127" s="860"/>
      <c r="E127" s="861"/>
      <c r="F127" s="864"/>
      <c r="G127" s="869"/>
      <c r="H127" s="861"/>
      <c r="I127" s="861"/>
      <c r="J127" s="861"/>
      <c r="K127" s="864"/>
      <c r="L127" s="861"/>
      <c r="M127" s="861"/>
      <c r="N127" s="861"/>
      <c r="O127" s="861"/>
      <c r="P127" s="861"/>
      <c r="Q127" s="279"/>
      <c r="R127" s="279"/>
    </row>
    <row r="128" spans="1:18" ht="14.4" customHeight="1" x14ac:dyDescent="0.3">
      <c r="A128" s="279" t="s">
        <v>197</v>
      </c>
      <c r="B128" s="279" t="s">
        <v>198</v>
      </c>
      <c r="C128" s="417">
        <v>1</v>
      </c>
      <c r="D128" s="281" t="s">
        <v>212</v>
      </c>
      <c r="E128" s="282">
        <v>5</v>
      </c>
      <c r="F128" s="21">
        <f>E128*30</f>
        <v>150</v>
      </c>
      <c r="G128" s="20"/>
      <c r="H128" s="21"/>
      <c r="I128" s="21"/>
      <c r="J128" s="21"/>
      <c r="K128" s="20"/>
      <c r="L128" s="841"/>
      <c r="M128" s="841"/>
      <c r="N128" s="417"/>
      <c r="O128" s="285"/>
      <c r="P128" s="286"/>
      <c r="Q128" s="279"/>
      <c r="R128" s="279"/>
    </row>
    <row r="129" spans="1:18" ht="14.4" customHeight="1" x14ac:dyDescent="0.3">
      <c r="A129" s="279" t="s">
        <v>197</v>
      </c>
      <c r="B129" s="279" t="s">
        <v>198</v>
      </c>
      <c r="C129" s="417">
        <v>2</v>
      </c>
      <c r="D129" s="281" t="s">
        <v>242</v>
      </c>
      <c r="E129" s="282">
        <v>4</v>
      </c>
      <c r="F129" s="21">
        <f>E129*30</f>
        <v>120</v>
      </c>
      <c r="G129" s="20">
        <f>SUM(H129:J129)</f>
        <v>0</v>
      </c>
      <c r="H129" s="21"/>
      <c r="I129" s="21"/>
      <c r="J129" s="21"/>
      <c r="K129" s="20"/>
      <c r="L129" s="841"/>
      <c r="M129" s="841"/>
      <c r="N129" s="417"/>
      <c r="O129" s="285"/>
      <c r="P129" s="286"/>
      <c r="Q129" s="279"/>
      <c r="R129" s="279"/>
    </row>
    <row r="130" spans="1:18" ht="14.4" customHeight="1" x14ac:dyDescent="0.3">
      <c r="A130" s="279" t="s">
        <v>197</v>
      </c>
      <c r="B130" s="279" t="s">
        <v>198</v>
      </c>
      <c r="C130" s="420">
        <v>3</v>
      </c>
      <c r="D130" s="281" t="s">
        <v>249</v>
      </c>
      <c r="E130" s="282">
        <v>3</v>
      </c>
      <c r="F130" s="21">
        <f t="shared" ref="F130" si="82">E130*30</f>
        <v>90</v>
      </c>
      <c r="G130" s="20"/>
      <c r="H130" s="20"/>
      <c r="I130" s="20"/>
      <c r="J130" s="20"/>
      <c r="K130" s="20"/>
      <c r="L130" s="841"/>
      <c r="M130" s="841"/>
      <c r="N130" s="417"/>
      <c r="O130" s="285"/>
      <c r="P130" s="286"/>
      <c r="Q130" s="279"/>
      <c r="R130" s="279"/>
    </row>
    <row r="131" spans="1:18" ht="14.55" customHeight="1" x14ac:dyDescent="0.3">
      <c r="A131" s="279" t="s">
        <v>197</v>
      </c>
      <c r="B131" s="279" t="s">
        <v>198</v>
      </c>
      <c r="C131" s="420">
        <v>4</v>
      </c>
      <c r="D131" s="295" t="s">
        <v>204</v>
      </c>
      <c r="E131" s="317">
        <v>3</v>
      </c>
      <c r="F131" s="318">
        <f>E131*30</f>
        <v>90</v>
      </c>
      <c r="G131" s="207"/>
      <c r="H131" s="318"/>
      <c r="I131" s="319"/>
      <c r="J131" s="319"/>
      <c r="K131" s="207"/>
      <c r="L131" s="841"/>
      <c r="M131" s="841"/>
      <c r="N131" s="417"/>
      <c r="O131" s="285"/>
      <c r="P131" s="286"/>
    </row>
    <row r="132" spans="1:18" ht="14.4" customHeight="1" x14ac:dyDescent="0.3">
      <c r="A132" s="279" t="s">
        <v>197</v>
      </c>
      <c r="B132" s="279" t="s">
        <v>198</v>
      </c>
      <c r="C132" s="420">
        <v>5</v>
      </c>
      <c r="D132" s="281" t="s">
        <v>250</v>
      </c>
      <c r="E132" s="282">
        <v>3</v>
      </c>
      <c r="F132" s="21">
        <f t="shared" ref="F132" si="83">E132*30</f>
        <v>90</v>
      </c>
      <c r="G132" s="20"/>
      <c r="H132" s="20"/>
      <c r="I132" s="20"/>
      <c r="J132" s="20"/>
      <c r="K132" s="20"/>
      <c r="L132" s="841"/>
      <c r="M132" s="841"/>
      <c r="N132" s="417"/>
      <c r="O132" s="285"/>
      <c r="P132" s="286"/>
      <c r="Q132" s="279"/>
      <c r="R132" s="279"/>
    </row>
    <row r="133" spans="1:18" ht="14.4" customHeight="1" x14ac:dyDescent="0.3">
      <c r="A133" s="279" t="s">
        <v>197</v>
      </c>
      <c r="B133" s="279" t="s">
        <v>198</v>
      </c>
      <c r="C133" s="420">
        <v>6</v>
      </c>
      <c r="D133" s="281" t="s">
        <v>213</v>
      </c>
      <c r="E133" s="282">
        <v>3</v>
      </c>
      <c r="F133" s="21">
        <f t="shared" ref="F133:F141" si="84">E133*30</f>
        <v>90</v>
      </c>
      <c r="G133" s="20"/>
      <c r="H133" s="21"/>
      <c r="I133" s="21"/>
      <c r="J133" s="21"/>
      <c r="K133" s="20"/>
      <c r="L133" s="841"/>
      <c r="M133" s="841"/>
      <c r="N133" s="417"/>
      <c r="O133" s="285"/>
      <c r="P133" s="286"/>
      <c r="Q133" s="279"/>
      <c r="R133" s="279"/>
    </row>
    <row r="134" spans="1:18" ht="14.4" customHeight="1" x14ac:dyDescent="0.3">
      <c r="A134" s="279" t="s">
        <v>197</v>
      </c>
      <c r="B134" s="279" t="s">
        <v>198</v>
      </c>
      <c r="C134" s="420">
        <v>7</v>
      </c>
      <c r="D134" s="281" t="s">
        <v>214</v>
      </c>
      <c r="E134" s="282">
        <v>3</v>
      </c>
      <c r="F134" s="21">
        <f t="shared" si="84"/>
        <v>90</v>
      </c>
      <c r="G134" s="20"/>
      <c r="H134" s="324"/>
      <c r="I134" s="324"/>
      <c r="J134" s="324"/>
      <c r="K134" s="20"/>
      <c r="L134" s="841"/>
      <c r="M134" s="841"/>
      <c r="N134" s="417"/>
      <c r="O134" s="285"/>
      <c r="P134" s="286"/>
      <c r="Q134" s="279"/>
      <c r="R134" s="279"/>
    </row>
    <row r="135" spans="1:18" ht="14.4" customHeight="1" x14ac:dyDescent="0.3">
      <c r="A135" s="279" t="s">
        <v>84</v>
      </c>
      <c r="B135" s="279" t="s">
        <v>198</v>
      </c>
      <c r="C135" s="420">
        <v>8</v>
      </c>
      <c r="D135" s="295" t="s">
        <v>251</v>
      </c>
      <c r="E135" s="282">
        <v>5</v>
      </c>
      <c r="F135" s="21">
        <f t="shared" si="84"/>
        <v>150</v>
      </c>
      <c r="G135" s="20"/>
      <c r="H135" s="324"/>
      <c r="I135" s="324"/>
      <c r="J135" s="324"/>
      <c r="K135" s="20"/>
      <c r="L135" s="841"/>
      <c r="M135" s="841"/>
      <c r="N135" s="418"/>
      <c r="O135" s="285"/>
      <c r="P135" s="286"/>
    </row>
    <row r="136" spans="1:18" ht="15" customHeight="1" x14ac:dyDescent="0.3">
      <c r="A136" s="279" t="s">
        <v>84</v>
      </c>
      <c r="B136" s="279" t="s">
        <v>198</v>
      </c>
      <c r="C136" s="420">
        <v>9</v>
      </c>
      <c r="D136" s="281" t="s">
        <v>133</v>
      </c>
      <c r="E136" s="282">
        <v>5</v>
      </c>
      <c r="F136" s="21">
        <f>E136*30</f>
        <v>150</v>
      </c>
      <c r="G136" s="20"/>
      <c r="H136" s="20"/>
      <c r="I136" s="20"/>
      <c r="J136" s="20"/>
      <c r="K136" s="20"/>
      <c r="L136" s="841"/>
      <c r="M136" s="841"/>
      <c r="N136" s="417"/>
      <c r="O136" s="285"/>
      <c r="P136" s="301"/>
    </row>
    <row r="137" spans="1:18" s="314" customFormat="1" ht="15.75" customHeight="1" x14ac:dyDescent="0.3">
      <c r="A137" s="279" t="s">
        <v>84</v>
      </c>
      <c r="B137" s="279" t="s">
        <v>198</v>
      </c>
      <c r="C137" s="420">
        <v>10</v>
      </c>
      <c r="D137" s="295" t="s">
        <v>253</v>
      </c>
      <c r="E137" s="282">
        <v>5</v>
      </c>
      <c r="F137" s="21">
        <f t="shared" si="84"/>
        <v>150</v>
      </c>
      <c r="G137" s="283"/>
      <c r="H137" s="21"/>
      <c r="I137" s="21"/>
      <c r="J137" s="21"/>
      <c r="K137" s="20"/>
      <c r="L137" s="841"/>
      <c r="M137" s="841"/>
      <c r="N137" s="418"/>
      <c r="O137" s="285"/>
      <c r="P137" s="286"/>
    </row>
    <row r="138" spans="1:18" ht="15" customHeight="1" x14ac:dyDescent="0.3">
      <c r="A138" s="279" t="s">
        <v>84</v>
      </c>
      <c r="B138" s="279" t="s">
        <v>198</v>
      </c>
      <c r="C138" s="420">
        <v>11</v>
      </c>
      <c r="D138" s="500" t="s">
        <v>224</v>
      </c>
      <c r="E138" s="317">
        <v>5</v>
      </c>
      <c r="F138" s="318">
        <f t="shared" si="84"/>
        <v>150</v>
      </c>
      <c r="G138" s="207"/>
      <c r="H138" s="79"/>
      <c r="I138" s="79"/>
      <c r="J138" s="79"/>
      <c r="K138" s="207"/>
      <c r="L138" s="875"/>
      <c r="M138" s="876"/>
      <c r="N138" s="419"/>
      <c r="O138" s="501"/>
      <c r="P138" s="502"/>
    </row>
    <row r="139" spans="1:18" ht="14.55" customHeight="1" x14ac:dyDescent="0.3">
      <c r="A139" s="279" t="s">
        <v>197</v>
      </c>
      <c r="B139" s="279" t="s">
        <v>201</v>
      </c>
      <c r="C139" s="420">
        <v>12</v>
      </c>
      <c r="D139" s="281" t="s">
        <v>248</v>
      </c>
      <c r="E139" s="282">
        <v>4</v>
      </c>
      <c r="F139" s="21">
        <f t="shared" si="84"/>
        <v>120</v>
      </c>
      <c r="G139" s="20"/>
      <c r="H139" s="21"/>
      <c r="I139" s="21"/>
      <c r="J139" s="21"/>
      <c r="K139" s="20"/>
      <c r="L139" s="841"/>
      <c r="M139" s="841"/>
      <c r="N139" s="418"/>
      <c r="O139" s="285"/>
      <c r="P139" s="286"/>
    </row>
    <row r="140" spans="1:18" ht="30" customHeight="1" x14ac:dyDescent="0.3">
      <c r="A140" s="279" t="s">
        <v>197</v>
      </c>
      <c r="B140" s="279" t="s">
        <v>201</v>
      </c>
      <c r="C140" s="420">
        <v>13</v>
      </c>
      <c r="D140" s="295" t="s">
        <v>215</v>
      </c>
      <c r="E140" s="282">
        <v>4</v>
      </c>
      <c r="F140" s="283">
        <f t="shared" si="84"/>
        <v>120</v>
      </c>
      <c r="G140" s="283"/>
      <c r="H140" s="21"/>
      <c r="I140" s="21"/>
      <c r="J140" s="21"/>
      <c r="K140" s="20"/>
      <c r="L140" s="841"/>
      <c r="M140" s="841"/>
      <c r="N140" s="418"/>
      <c r="O140" s="285"/>
      <c r="P140" s="301"/>
    </row>
    <row r="141" spans="1:18" ht="30" customHeight="1" x14ac:dyDescent="0.3">
      <c r="A141" s="279" t="s">
        <v>197</v>
      </c>
      <c r="B141" s="279" t="s">
        <v>201</v>
      </c>
      <c r="C141" s="420">
        <v>14</v>
      </c>
      <c r="D141" s="295" t="s">
        <v>256</v>
      </c>
      <c r="E141" s="282">
        <v>4</v>
      </c>
      <c r="F141" s="283">
        <f t="shared" si="84"/>
        <v>120</v>
      </c>
      <c r="G141" s="283"/>
      <c r="H141" s="21"/>
      <c r="I141" s="21"/>
      <c r="J141" s="21"/>
      <c r="K141" s="20"/>
      <c r="L141" s="841"/>
      <c r="M141" s="841"/>
      <c r="N141" s="418"/>
      <c r="O141" s="285"/>
      <c r="P141" s="301"/>
    </row>
    <row r="142" spans="1:18" ht="31.2" x14ac:dyDescent="0.3">
      <c r="A142" s="279" t="s">
        <v>84</v>
      </c>
      <c r="B142" s="279" t="s">
        <v>201</v>
      </c>
      <c r="C142" s="420">
        <v>15</v>
      </c>
      <c r="D142" s="281" t="s">
        <v>254</v>
      </c>
      <c r="E142" s="282">
        <v>4</v>
      </c>
      <c r="F142" s="283">
        <f t="shared" ref="F142" si="85">E142*30</f>
        <v>120</v>
      </c>
      <c r="G142" s="283"/>
      <c r="H142" s="21"/>
      <c r="I142" s="21"/>
      <c r="J142" s="21"/>
      <c r="K142" s="20"/>
      <c r="L142" s="841"/>
      <c r="M142" s="841"/>
      <c r="N142" s="418"/>
      <c r="O142" s="285"/>
      <c r="P142" s="301"/>
    </row>
    <row r="143" spans="1:18" ht="15.6" x14ac:dyDescent="0.3">
      <c r="A143" s="279"/>
      <c r="B143" s="279"/>
      <c r="C143" s="322"/>
      <c r="D143" s="288" t="s">
        <v>14</v>
      </c>
      <c r="E143" s="321">
        <f>SUM(E128:E142)</f>
        <v>60</v>
      </c>
      <c r="F143" s="323">
        <f>SUM(F128:F142)</f>
        <v>1800</v>
      </c>
      <c r="G143" s="300">
        <f t="shared" ref="G143:L143" si="86">SUM(G139:G142)</f>
        <v>0</v>
      </c>
      <c r="H143" s="300">
        <f t="shared" si="86"/>
        <v>0</v>
      </c>
      <c r="I143" s="300">
        <f t="shared" si="86"/>
        <v>0</v>
      </c>
      <c r="J143" s="300">
        <f t="shared" si="86"/>
        <v>0</v>
      </c>
      <c r="K143" s="300">
        <f t="shared" si="86"/>
        <v>0</v>
      </c>
      <c r="L143" s="877">
        <f t="shared" si="86"/>
        <v>0</v>
      </c>
      <c r="M143" s="877"/>
      <c r="N143" s="300">
        <f>SUM(N139:N142)</f>
        <v>0</v>
      </c>
      <c r="O143" s="300"/>
      <c r="P143" s="299"/>
    </row>
    <row r="144" spans="1:18" ht="15.6" x14ac:dyDescent="0.3">
      <c r="A144" s="279"/>
      <c r="B144" s="279"/>
      <c r="C144" s="279"/>
      <c r="D144" s="305"/>
      <c r="E144" s="307"/>
      <c r="F144" s="279"/>
      <c r="G144" s="293"/>
      <c r="H144" s="293"/>
      <c r="I144" s="293"/>
      <c r="J144" s="293"/>
      <c r="K144" s="293"/>
      <c r="L144" s="293"/>
      <c r="M144" s="293"/>
      <c r="N144" s="293"/>
      <c r="O144" s="293"/>
      <c r="P144" s="294"/>
    </row>
    <row r="145" spans="1:16" ht="15.6" x14ac:dyDescent="0.3">
      <c r="A145" s="279"/>
      <c r="B145" s="279"/>
      <c r="C145" s="279"/>
      <c r="D145" s="305"/>
      <c r="E145" s="307"/>
      <c r="F145" s="279"/>
      <c r="G145" s="293"/>
      <c r="H145" s="293"/>
      <c r="I145" s="293"/>
      <c r="J145" s="293"/>
      <c r="K145" s="293"/>
      <c r="L145" s="293"/>
      <c r="M145" s="293"/>
      <c r="N145" s="293"/>
      <c r="O145" s="293"/>
      <c r="P145" s="294"/>
    </row>
    <row r="146" spans="1:16" ht="15.6" x14ac:dyDescent="0.3">
      <c r="A146" s="279"/>
      <c r="B146" s="279"/>
      <c r="C146" s="279"/>
      <c r="D146" s="305"/>
      <c r="E146" s="307"/>
      <c r="F146" s="279"/>
      <c r="G146" s="293"/>
      <c r="H146" s="293"/>
      <c r="I146" s="293"/>
      <c r="J146" s="293"/>
      <c r="K146" s="293"/>
      <c r="L146" s="293"/>
      <c r="M146" s="293"/>
      <c r="N146" s="293"/>
      <c r="O146" s="293"/>
      <c r="P146" s="294"/>
    </row>
    <row r="147" spans="1:16" ht="15.6" x14ac:dyDescent="0.3">
      <c r="A147" s="279"/>
      <c r="B147" s="279"/>
      <c r="C147" s="279"/>
      <c r="D147" s="305"/>
      <c r="E147" s="307"/>
      <c r="F147" s="279"/>
      <c r="G147" s="293"/>
      <c r="H147" s="293"/>
      <c r="I147" s="293"/>
      <c r="J147" s="293"/>
      <c r="K147" s="293"/>
      <c r="L147" s="293"/>
      <c r="M147" s="293"/>
      <c r="N147" s="293"/>
      <c r="O147" s="293"/>
      <c r="P147" s="294"/>
    </row>
  </sheetData>
  <mergeCells count="187">
    <mergeCell ref="L16:M16"/>
    <mergeCell ref="L142:M142"/>
    <mergeCell ref="L49:M49"/>
    <mergeCell ref="L128:M128"/>
    <mergeCell ref="L134:M134"/>
    <mergeCell ref="L130:M130"/>
    <mergeCell ref="L133:M133"/>
    <mergeCell ref="L140:M140"/>
    <mergeCell ref="L84:M84"/>
    <mergeCell ref="C86:P86"/>
    <mergeCell ref="C87:C93"/>
    <mergeCell ref="G122:J122"/>
    <mergeCell ref="K122:K127"/>
    <mergeCell ref="D121:D127"/>
    <mergeCell ref="E121:E127"/>
    <mergeCell ref="F121:K121"/>
    <mergeCell ref="L121:M127"/>
    <mergeCell ref="N121:N127"/>
    <mergeCell ref="O121:O127"/>
    <mergeCell ref="G72:G76"/>
    <mergeCell ref="H72:J72"/>
    <mergeCell ref="H73:H76"/>
    <mergeCell ref="I73:I76"/>
    <mergeCell ref="J73:J76"/>
    <mergeCell ref="L143:M143"/>
    <mergeCell ref="L137:M137"/>
    <mergeCell ref="L132:M132"/>
    <mergeCell ref="L135:M135"/>
    <mergeCell ref="L63:M63"/>
    <mergeCell ref="L131:M131"/>
    <mergeCell ref="L99:M99"/>
    <mergeCell ref="L100:M100"/>
    <mergeCell ref="L129:M129"/>
    <mergeCell ref="P121:P127"/>
    <mergeCell ref="F122:F127"/>
    <mergeCell ref="L14:M14"/>
    <mergeCell ref="L78:M78"/>
    <mergeCell ref="L79:M79"/>
    <mergeCell ref="F87:K87"/>
    <mergeCell ref="N87:N93"/>
    <mergeCell ref="O87:O93"/>
    <mergeCell ref="L47:M47"/>
    <mergeCell ref="L46:M46"/>
    <mergeCell ref="G54:J54"/>
    <mergeCell ref="K54:K58"/>
    <mergeCell ref="G55:G58"/>
    <mergeCell ref="H55:J55"/>
    <mergeCell ref="H56:H58"/>
    <mergeCell ref="I56:I58"/>
    <mergeCell ref="J56:J58"/>
    <mergeCell ref="G71:J71"/>
    <mergeCell ref="K71:K76"/>
    <mergeCell ref="L138:M138"/>
    <mergeCell ref="P87:P93"/>
    <mergeCell ref="F88:F93"/>
    <mergeCell ref="G88:J88"/>
    <mergeCell ref="K88:K93"/>
    <mergeCell ref="G89:G93"/>
    <mergeCell ref="H89:J89"/>
    <mergeCell ref="H90:H93"/>
    <mergeCell ref="I90:I93"/>
    <mergeCell ref="J90:J93"/>
    <mergeCell ref="G123:G127"/>
    <mergeCell ref="H123:J123"/>
    <mergeCell ref="H124:H127"/>
    <mergeCell ref="I124:I127"/>
    <mergeCell ref="J124:J127"/>
    <mergeCell ref="C120:P120"/>
    <mergeCell ref="C121:C127"/>
    <mergeCell ref="D87:D93"/>
    <mergeCell ref="E87:E93"/>
    <mergeCell ref="F37:K37"/>
    <mergeCell ref="N37:N42"/>
    <mergeCell ref="O37:O42"/>
    <mergeCell ref="P37:P42"/>
    <mergeCell ref="F38:F42"/>
    <mergeCell ref="L80:M80"/>
    <mergeCell ref="L43:M43"/>
    <mergeCell ref="G38:J38"/>
    <mergeCell ref="K38:K42"/>
    <mergeCell ref="G39:G42"/>
    <mergeCell ref="H39:J39"/>
    <mergeCell ref="H40:H42"/>
    <mergeCell ref="I40:I42"/>
    <mergeCell ref="J40:J42"/>
    <mergeCell ref="L50:M50"/>
    <mergeCell ref="C52:P52"/>
    <mergeCell ref="C53:C58"/>
    <mergeCell ref="D53:D58"/>
    <mergeCell ref="E53:E58"/>
    <mergeCell ref="F53:K53"/>
    <mergeCell ref="N53:N58"/>
    <mergeCell ref="O53:O58"/>
    <mergeCell ref="P53:P58"/>
    <mergeCell ref="F54:F58"/>
    <mergeCell ref="L12:M12"/>
    <mergeCell ref="L139:M139"/>
    <mergeCell ref="L17:M17"/>
    <mergeCell ref="C19:P19"/>
    <mergeCell ref="C20:C26"/>
    <mergeCell ref="D20:D26"/>
    <mergeCell ref="E20:E26"/>
    <mergeCell ref="F20:K20"/>
    <mergeCell ref="N20:N26"/>
    <mergeCell ref="O20:O26"/>
    <mergeCell ref="P20:P26"/>
    <mergeCell ref="F21:F26"/>
    <mergeCell ref="G21:J21"/>
    <mergeCell ref="K21:K26"/>
    <mergeCell ref="G22:G26"/>
    <mergeCell ref="H22:J22"/>
    <mergeCell ref="H23:H26"/>
    <mergeCell ref="I23:I26"/>
    <mergeCell ref="J23:J26"/>
    <mergeCell ref="L82:M82"/>
    <mergeCell ref="C36:P36"/>
    <mergeCell ref="C37:C42"/>
    <mergeCell ref="D37:D42"/>
    <mergeCell ref="E37:E42"/>
    <mergeCell ref="L11:M11"/>
    <mergeCell ref="L10:M10"/>
    <mergeCell ref="L9:M9"/>
    <mergeCell ref="G3:J3"/>
    <mergeCell ref="K3:K8"/>
    <mergeCell ref="G4:G8"/>
    <mergeCell ref="H4:J4"/>
    <mergeCell ref="H5:H8"/>
    <mergeCell ref="I5:I8"/>
    <mergeCell ref="J5:J8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59:M59"/>
    <mergeCell ref="L45:M45"/>
    <mergeCell ref="L67:M67"/>
    <mergeCell ref="L27:M27"/>
    <mergeCell ref="L20:M26"/>
    <mergeCell ref="L33:M33"/>
    <mergeCell ref="L53:M58"/>
    <mergeCell ref="L64:M64"/>
    <mergeCell ref="L87:M93"/>
    <mergeCell ref="L48:M48"/>
    <mergeCell ref="L37:M42"/>
    <mergeCell ref="L44:M44"/>
    <mergeCell ref="C69:P69"/>
    <mergeCell ref="C70:C76"/>
    <mergeCell ref="D70:D76"/>
    <mergeCell ref="E70:E76"/>
    <mergeCell ref="F70:K70"/>
    <mergeCell ref="L70:M76"/>
    <mergeCell ref="N70:N76"/>
    <mergeCell ref="O70:O76"/>
    <mergeCell ref="P70:P76"/>
    <mergeCell ref="F71:F76"/>
    <mergeCell ref="L77:M77"/>
    <mergeCell ref="L62:M62"/>
    <mergeCell ref="L15:M15"/>
    <mergeCell ref="L31:M31"/>
    <mergeCell ref="L32:M32"/>
    <mergeCell ref="L13:M13"/>
    <mergeCell ref="L30:M30"/>
    <mergeCell ref="L29:M29"/>
    <mergeCell ref="L136:M136"/>
    <mergeCell ref="L34:M34"/>
    <mergeCell ref="L141:M141"/>
    <mergeCell ref="L96:M96"/>
    <mergeCell ref="L81:M81"/>
    <mergeCell ref="L83:M83"/>
    <mergeCell ref="L101:M101"/>
    <mergeCell ref="L102:M102"/>
    <mergeCell ref="L28:M28"/>
    <mergeCell ref="L97:M97"/>
    <mergeCell ref="L98:M98"/>
    <mergeCell ref="L95:M95"/>
    <mergeCell ref="L60:M60"/>
    <mergeCell ref="L61:M61"/>
    <mergeCell ref="L66:M66"/>
    <mergeCell ref="L65:M65"/>
    <mergeCell ref="L103:M103"/>
    <mergeCell ref="L94:M94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0155-C0B4-49EE-85A5-02549B4A7D87}">
  <dimension ref="A1:S78"/>
  <sheetViews>
    <sheetView zoomScale="105" zoomScaleNormal="105" workbookViewId="0">
      <pane ySplit="7" topLeftCell="A8" activePane="bottomLeft" state="frozen"/>
      <selection pane="bottomLeft" sqref="A1:A6"/>
    </sheetView>
  </sheetViews>
  <sheetFormatPr defaultRowHeight="14.4" x14ac:dyDescent="0.3"/>
  <cols>
    <col min="1" max="1" width="8.33203125" style="213" customWidth="1"/>
    <col min="2" max="2" width="76.21875" style="213" customWidth="1"/>
    <col min="3" max="6" width="6.6640625" style="136" customWidth="1"/>
    <col min="7" max="13" width="6.6640625" style="213" customWidth="1"/>
    <col min="14" max="19" width="5.77734375" style="213" customWidth="1"/>
    <col min="20" max="16384" width="8.88671875" style="213"/>
  </cols>
  <sheetData>
    <row r="1" spans="1:19" ht="15" customHeight="1" x14ac:dyDescent="0.3">
      <c r="A1" s="754" t="s">
        <v>0</v>
      </c>
      <c r="B1" s="757" t="s">
        <v>1</v>
      </c>
      <c r="C1" s="760" t="s">
        <v>2</v>
      </c>
      <c r="D1" s="761"/>
      <c r="E1" s="761"/>
      <c r="F1" s="762"/>
      <c r="G1" s="763" t="s">
        <v>3</v>
      </c>
      <c r="H1" s="766" t="s">
        <v>4</v>
      </c>
      <c r="I1" s="767"/>
      <c r="J1" s="767"/>
      <c r="K1" s="767"/>
      <c r="L1" s="767"/>
      <c r="M1" s="768"/>
      <c r="N1" s="769" t="s">
        <v>5</v>
      </c>
      <c r="O1" s="770"/>
      <c r="P1" s="770"/>
      <c r="Q1" s="770"/>
      <c r="R1" s="770"/>
      <c r="S1" s="771"/>
    </row>
    <row r="2" spans="1:19" ht="15" customHeight="1" thickBot="1" x14ac:dyDescent="0.35">
      <c r="A2" s="755"/>
      <c r="B2" s="758"/>
      <c r="C2" s="775" t="s">
        <v>6</v>
      </c>
      <c r="D2" s="778" t="s">
        <v>7</v>
      </c>
      <c r="E2" s="781" t="s">
        <v>8</v>
      </c>
      <c r="F2" s="782"/>
      <c r="G2" s="764"/>
      <c r="H2" s="811" t="s">
        <v>9</v>
      </c>
      <c r="I2" s="821" t="s">
        <v>10</v>
      </c>
      <c r="J2" s="822"/>
      <c r="K2" s="822"/>
      <c r="L2" s="823"/>
      <c r="M2" s="783" t="s">
        <v>11</v>
      </c>
      <c r="N2" s="772"/>
      <c r="O2" s="773"/>
      <c r="P2" s="773"/>
      <c r="Q2" s="773"/>
      <c r="R2" s="773"/>
      <c r="S2" s="774"/>
    </row>
    <row r="3" spans="1:19" ht="15" customHeight="1" thickBot="1" x14ac:dyDescent="0.35">
      <c r="A3" s="755"/>
      <c r="B3" s="758"/>
      <c r="C3" s="776"/>
      <c r="D3" s="779"/>
      <c r="E3" s="778" t="s">
        <v>12</v>
      </c>
      <c r="F3" s="742" t="s">
        <v>13</v>
      </c>
      <c r="G3" s="764"/>
      <c r="H3" s="812"/>
      <c r="I3" s="739" t="s">
        <v>14</v>
      </c>
      <c r="J3" s="739" t="s">
        <v>15</v>
      </c>
      <c r="K3" s="739" t="s">
        <v>16</v>
      </c>
      <c r="L3" s="739" t="s">
        <v>17</v>
      </c>
      <c r="M3" s="784"/>
      <c r="N3" s="786" t="s">
        <v>18</v>
      </c>
      <c r="O3" s="787"/>
      <c r="P3" s="786" t="s">
        <v>19</v>
      </c>
      <c r="Q3" s="787"/>
      <c r="R3" s="786" t="s">
        <v>20</v>
      </c>
      <c r="S3" s="787"/>
    </row>
    <row r="4" spans="1:19" ht="15" customHeight="1" thickBot="1" x14ac:dyDescent="0.35">
      <c r="A4" s="755"/>
      <c r="B4" s="758"/>
      <c r="C4" s="776"/>
      <c r="D4" s="779"/>
      <c r="E4" s="779"/>
      <c r="F4" s="743"/>
      <c r="G4" s="764"/>
      <c r="H4" s="812"/>
      <c r="I4" s="740"/>
      <c r="J4" s="740"/>
      <c r="K4" s="740"/>
      <c r="L4" s="740"/>
      <c r="M4" s="784"/>
      <c r="N4" s="1">
        <v>1</v>
      </c>
      <c r="O4" s="2">
        <v>2</v>
      </c>
      <c r="P4" s="1">
        <v>3</v>
      </c>
      <c r="Q4" s="3">
        <v>4</v>
      </c>
      <c r="R4" s="1">
        <v>5</v>
      </c>
      <c r="S4" s="3">
        <v>6</v>
      </c>
    </row>
    <row r="5" spans="1:19" ht="15" customHeight="1" thickBot="1" x14ac:dyDescent="0.35">
      <c r="A5" s="755"/>
      <c r="B5" s="758"/>
      <c r="C5" s="776"/>
      <c r="D5" s="779"/>
      <c r="E5" s="779"/>
      <c r="F5" s="743"/>
      <c r="G5" s="764"/>
      <c r="H5" s="812"/>
      <c r="I5" s="740"/>
      <c r="J5" s="740"/>
      <c r="K5" s="740"/>
      <c r="L5" s="740"/>
      <c r="M5" s="784"/>
      <c r="N5" s="786" t="s">
        <v>21</v>
      </c>
      <c r="O5" s="788"/>
      <c r="P5" s="788"/>
      <c r="Q5" s="788"/>
      <c r="R5" s="788"/>
      <c r="S5" s="787"/>
    </row>
    <row r="6" spans="1:19" ht="15" customHeight="1" thickBot="1" x14ac:dyDescent="0.35">
      <c r="A6" s="756"/>
      <c r="B6" s="759"/>
      <c r="C6" s="777"/>
      <c r="D6" s="780"/>
      <c r="E6" s="780"/>
      <c r="F6" s="744"/>
      <c r="G6" s="765"/>
      <c r="H6" s="813"/>
      <c r="I6" s="741"/>
      <c r="J6" s="741"/>
      <c r="K6" s="741"/>
      <c r="L6" s="741"/>
      <c r="M6" s="785"/>
      <c r="N6" s="1">
        <v>15</v>
      </c>
      <c r="O6" s="3">
        <v>18</v>
      </c>
      <c r="P6" s="1">
        <v>15</v>
      </c>
      <c r="Q6" s="3">
        <v>18</v>
      </c>
      <c r="R6" s="1">
        <v>15</v>
      </c>
      <c r="S6" s="3">
        <v>17</v>
      </c>
    </row>
    <row r="7" spans="1:19" ht="15" customHeight="1" thickBot="1" x14ac:dyDescent="0.35">
      <c r="A7" s="4">
        <v>1</v>
      </c>
      <c r="B7" s="5">
        <v>2</v>
      </c>
      <c r="C7" s="223">
        <v>3</v>
      </c>
      <c r="D7" s="224">
        <v>4</v>
      </c>
      <c r="E7" s="223">
        <v>5</v>
      </c>
      <c r="F7" s="224">
        <v>6</v>
      </c>
      <c r="G7" s="4">
        <v>7</v>
      </c>
      <c r="H7" s="5">
        <v>8</v>
      </c>
      <c r="I7" s="4">
        <v>9</v>
      </c>
      <c r="J7" s="5">
        <v>10</v>
      </c>
      <c r="K7" s="4">
        <v>11</v>
      </c>
      <c r="L7" s="5">
        <v>12</v>
      </c>
      <c r="M7" s="4">
        <v>13</v>
      </c>
      <c r="N7" s="5">
        <v>14</v>
      </c>
      <c r="O7" s="4">
        <v>15</v>
      </c>
      <c r="P7" s="5">
        <v>16</v>
      </c>
      <c r="Q7" s="4">
        <v>17</v>
      </c>
      <c r="R7" s="5">
        <v>18</v>
      </c>
      <c r="S7" s="4">
        <v>19</v>
      </c>
    </row>
    <row r="8" spans="1:19" ht="15" customHeight="1" thickBot="1" x14ac:dyDescent="0.35">
      <c r="A8" s="791" t="s">
        <v>61</v>
      </c>
      <c r="B8" s="792"/>
      <c r="C8" s="792"/>
      <c r="D8" s="792"/>
      <c r="E8" s="792"/>
      <c r="F8" s="792"/>
      <c r="G8" s="792"/>
      <c r="H8" s="792"/>
      <c r="I8" s="792"/>
      <c r="J8" s="792"/>
      <c r="K8" s="792"/>
      <c r="L8" s="792"/>
      <c r="M8" s="792"/>
      <c r="N8" s="792"/>
      <c r="O8" s="792"/>
      <c r="P8" s="792"/>
      <c r="Q8" s="792"/>
      <c r="R8" s="792"/>
      <c r="S8" s="793"/>
    </row>
    <row r="9" spans="1:19" ht="15" customHeight="1" thickBot="1" x14ac:dyDescent="0.35">
      <c r="A9" s="745" t="s">
        <v>62</v>
      </c>
      <c r="B9" s="746"/>
      <c r="C9" s="746"/>
      <c r="D9" s="746"/>
      <c r="E9" s="746"/>
      <c r="F9" s="746"/>
      <c r="G9" s="746"/>
      <c r="H9" s="746"/>
      <c r="I9" s="746"/>
      <c r="J9" s="746"/>
      <c r="K9" s="746"/>
      <c r="L9" s="746"/>
      <c r="M9" s="746"/>
      <c r="N9" s="746"/>
      <c r="O9" s="746"/>
      <c r="P9" s="746"/>
      <c r="Q9" s="746"/>
      <c r="R9" s="746"/>
      <c r="S9" s="747"/>
    </row>
    <row r="10" spans="1:19" s="136" customFormat="1" ht="15" customHeight="1" thickBot="1" x14ac:dyDescent="0.35">
      <c r="A10" s="986" t="s">
        <v>63</v>
      </c>
      <c r="B10" s="526" t="s">
        <v>170</v>
      </c>
      <c r="C10" s="990"/>
      <c r="D10" s="994"/>
      <c r="E10" s="994"/>
      <c r="F10" s="998"/>
      <c r="G10" s="1002">
        <v>4</v>
      </c>
      <c r="H10" s="575">
        <f>G10*30</f>
        <v>120</v>
      </c>
      <c r="I10" s="358"/>
      <c r="J10" s="576"/>
      <c r="K10" s="576"/>
      <c r="L10" s="576"/>
      <c r="M10" s="577"/>
      <c r="N10" s="1005"/>
      <c r="O10" s="1010"/>
      <c r="P10" s="982"/>
      <c r="Q10" s="978"/>
      <c r="R10" s="982"/>
      <c r="S10" s="978"/>
    </row>
    <row r="11" spans="1:19" s="136" customFormat="1" ht="15" customHeight="1" thickBot="1" x14ac:dyDescent="0.35">
      <c r="A11" s="988"/>
      <c r="B11" s="526" t="s">
        <v>280</v>
      </c>
      <c r="C11" s="992"/>
      <c r="D11" s="996"/>
      <c r="E11" s="996"/>
      <c r="F11" s="1000"/>
      <c r="G11" s="1003"/>
      <c r="H11" s="587">
        <f>G10*30</f>
        <v>120</v>
      </c>
      <c r="I11" s="588"/>
      <c r="J11" s="589"/>
      <c r="K11" s="589"/>
      <c r="L11" s="589"/>
      <c r="M11" s="590"/>
      <c r="N11" s="1007"/>
      <c r="O11" s="1011"/>
      <c r="P11" s="984"/>
      <c r="Q11" s="980"/>
      <c r="R11" s="984"/>
      <c r="S11" s="980"/>
    </row>
    <row r="12" spans="1:19" s="136" customFormat="1" ht="15" customHeight="1" thickBot="1" x14ac:dyDescent="0.35">
      <c r="A12" s="1017"/>
      <c r="B12" s="526" t="s">
        <v>281</v>
      </c>
      <c r="C12" s="1018"/>
      <c r="D12" s="1019"/>
      <c r="E12" s="1019"/>
      <c r="F12" s="1020"/>
      <c r="G12" s="1003"/>
      <c r="H12" s="587">
        <f>G10*30</f>
        <v>120</v>
      </c>
      <c r="I12" s="588"/>
      <c r="J12" s="589"/>
      <c r="K12" s="589"/>
      <c r="L12" s="589"/>
      <c r="M12" s="590"/>
      <c r="N12" s="1009"/>
      <c r="O12" s="1012"/>
      <c r="P12" s="1014"/>
      <c r="Q12" s="1015"/>
      <c r="R12" s="1014"/>
      <c r="S12" s="1015"/>
    </row>
    <row r="13" spans="1:19" s="136" customFormat="1" ht="15" customHeight="1" thickBot="1" x14ac:dyDescent="0.35">
      <c r="A13" s="1017"/>
      <c r="B13" s="526" t="s">
        <v>282</v>
      </c>
      <c r="C13" s="1018"/>
      <c r="D13" s="1019"/>
      <c r="E13" s="1019"/>
      <c r="F13" s="1020"/>
      <c r="G13" s="1003"/>
      <c r="H13" s="587">
        <f>G10*30</f>
        <v>120</v>
      </c>
      <c r="I13" s="588"/>
      <c r="J13" s="589"/>
      <c r="K13" s="589"/>
      <c r="L13" s="589"/>
      <c r="M13" s="590"/>
      <c r="N13" s="1009"/>
      <c r="O13" s="1012"/>
      <c r="P13" s="1014"/>
      <c r="Q13" s="1015"/>
      <c r="R13" s="1014"/>
      <c r="S13" s="1015"/>
    </row>
    <row r="14" spans="1:19" s="136" customFormat="1" ht="15" customHeight="1" thickBot="1" x14ac:dyDescent="0.35">
      <c r="A14" s="989"/>
      <c r="B14" s="526" t="s">
        <v>145</v>
      </c>
      <c r="C14" s="993"/>
      <c r="D14" s="997"/>
      <c r="E14" s="997"/>
      <c r="F14" s="1001"/>
      <c r="G14" s="1004"/>
      <c r="H14" s="591">
        <f>G10*30</f>
        <v>120</v>
      </c>
      <c r="I14" s="592"/>
      <c r="J14" s="593"/>
      <c r="K14" s="593"/>
      <c r="L14" s="593"/>
      <c r="M14" s="594"/>
      <c r="N14" s="1008"/>
      <c r="O14" s="1013"/>
      <c r="P14" s="985"/>
      <c r="Q14" s="981"/>
      <c r="R14" s="985"/>
      <c r="S14" s="981"/>
    </row>
    <row r="15" spans="1:19" s="136" customFormat="1" ht="15" customHeight="1" thickBot="1" x14ac:dyDescent="0.35">
      <c r="A15" s="986" t="s">
        <v>64</v>
      </c>
      <c r="B15" s="526" t="s">
        <v>170</v>
      </c>
      <c r="C15" s="990"/>
      <c r="D15" s="994"/>
      <c r="E15" s="994"/>
      <c r="F15" s="998"/>
      <c r="G15" s="1002">
        <v>4</v>
      </c>
      <c r="H15" s="575">
        <f>G15*30</f>
        <v>120</v>
      </c>
      <c r="I15" s="358"/>
      <c r="J15" s="576"/>
      <c r="K15" s="576"/>
      <c r="L15" s="576"/>
      <c r="M15" s="577"/>
      <c r="N15" s="1005"/>
      <c r="O15" s="1010"/>
      <c r="P15" s="982"/>
      <c r="Q15" s="978"/>
      <c r="R15" s="982"/>
      <c r="S15" s="978"/>
    </row>
    <row r="16" spans="1:19" s="136" customFormat="1" ht="15" customHeight="1" thickBot="1" x14ac:dyDescent="0.35">
      <c r="A16" s="987"/>
      <c r="B16" s="526" t="s">
        <v>284</v>
      </c>
      <c r="C16" s="991"/>
      <c r="D16" s="995"/>
      <c r="E16" s="995"/>
      <c r="F16" s="999"/>
      <c r="G16" s="1003"/>
      <c r="H16" s="587">
        <f>G15*30</f>
        <v>120</v>
      </c>
      <c r="I16" s="588"/>
      <c r="J16" s="589"/>
      <c r="K16" s="589"/>
      <c r="L16" s="589"/>
      <c r="M16" s="590"/>
      <c r="N16" s="1006"/>
      <c r="O16" s="1016"/>
      <c r="P16" s="983"/>
      <c r="Q16" s="979"/>
      <c r="R16" s="983"/>
      <c r="S16" s="979"/>
    </row>
    <row r="17" spans="1:19" s="136" customFormat="1" ht="15" customHeight="1" thickBot="1" x14ac:dyDescent="0.35">
      <c r="A17" s="987"/>
      <c r="B17" s="526" t="s">
        <v>285</v>
      </c>
      <c r="C17" s="991"/>
      <c r="D17" s="995"/>
      <c r="E17" s="995"/>
      <c r="F17" s="999"/>
      <c r="G17" s="1003"/>
      <c r="H17" s="587">
        <f>G15*30</f>
        <v>120</v>
      </c>
      <c r="I17" s="588"/>
      <c r="J17" s="589"/>
      <c r="K17" s="589"/>
      <c r="L17" s="589"/>
      <c r="M17" s="590"/>
      <c r="N17" s="1006"/>
      <c r="O17" s="1016"/>
      <c r="P17" s="983"/>
      <c r="Q17" s="979"/>
      <c r="R17" s="983"/>
      <c r="S17" s="979"/>
    </row>
    <row r="18" spans="1:19" s="136" customFormat="1" ht="15" customHeight="1" thickBot="1" x14ac:dyDescent="0.35">
      <c r="A18" s="988"/>
      <c r="B18" s="526" t="s">
        <v>286</v>
      </c>
      <c r="C18" s="992"/>
      <c r="D18" s="996"/>
      <c r="E18" s="996"/>
      <c r="F18" s="1000"/>
      <c r="G18" s="1003"/>
      <c r="H18" s="587">
        <f>G15*30</f>
        <v>120</v>
      </c>
      <c r="I18" s="588"/>
      <c r="J18" s="589"/>
      <c r="K18" s="589"/>
      <c r="L18" s="589"/>
      <c r="M18" s="590"/>
      <c r="N18" s="1007"/>
      <c r="O18" s="1011"/>
      <c r="P18" s="984"/>
      <c r="Q18" s="980"/>
      <c r="R18" s="984"/>
      <c r="S18" s="980"/>
    </row>
    <row r="19" spans="1:19" s="136" customFormat="1" ht="15" customHeight="1" thickBot="1" x14ac:dyDescent="0.35">
      <c r="A19" s="989"/>
      <c r="B19" s="526" t="s">
        <v>145</v>
      </c>
      <c r="C19" s="993"/>
      <c r="D19" s="997"/>
      <c r="E19" s="997"/>
      <c r="F19" s="1001"/>
      <c r="G19" s="1004"/>
      <c r="H19" s="591">
        <f>G15*30</f>
        <v>120</v>
      </c>
      <c r="I19" s="592"/>
      <c r="J19" s="593"/>
      <c r="K19" s="593"/>
      <c r="L19" s="593"/>
      <c r="M19" s="594"/>
      <c r="N19" s="1008"/>
      <c r="O19" s="1013"/>
      <c r="P19" s="985"/>
      <c r="Q19" s="981"/>
      <c r="R19" s="985"/>
      <c r="S19" s="981"/>
    </row>
    <row r="20" spans="1:19" s="136" customFormat="1" ht="15" customHeight="1" thickBot="1" x14ac:dyDescent="0.35">
      <c r="A20" s="986" t="s">
        <v>65</v>
      </c>
      <c r="B20" s="526" t="s">
        <v>170</v>
      </c>
      <c r="C20" s="990"/>
      <c r="D20" s="994"/>
      <c r="E20" s="994"/>
      <c r="F20" s="998"/>
      <c r="G20" s="1002">
        <v>4</v>
      </c>
      <c r="H20" s="575">
        <f>G20*30</f>
        <v>120</v>
      </c>
      <c r="I20" s="358"/>
      <c r="J20" s="576"/>
      <c r="K20" s="576"/>
      <c r="L20" s="576"/>
      <c r="M20" s="577"/>
      <c r="N20" s="1005"/>
      <c r="O20" s="1010"/>
      <c r="P20" s="982"/>
      <c r="Q20" s="978"/>
      <c r="R20" s="982"/>
      <c r="S20" s="978"/>
    </row>
    <row r="21" spans="1:19" s="136" customFormat="1" ht="15" customHeight="1" thickBot="1" x14ac:dyDescent="0.35">
      <c r="A21" s="987"/>
      <c r="B21" s="526" t="s">
        <v>288</v>
      </c>
      <c r="C21" s="991"/>
      <c r="D21" s="995"/>
      <c r="E21" s="995"/>
      <c r="F21" s="999"/>
      <c r="G21" s="1003"/>
      <c r="H21" s="587">
        <f>G20*30</f>
        <v>120</v>
      </c>
      <c r="I21" s="588"/>
      <c r="J21" s="589"/>
      <c r="K21" s="589"/>
      <c r="L21" s="589"/>
      <c r="M21" s="590"/>
      <c r="N21" s="1006"/>
      <c r="O21" s="1016"/>
      <c r="P21" s="983"/>
      <c r="Q21" s="979"/>
      <c r="R21" s="983"/>
      <c r="S21" s="979"/>
    </row>
    <row r="22" spans="1:19" s="136" customFormat="1" ht="15" customHeight="1" thickBot="1" x14ac:dyDescent="0.35">
      <c r="A22" s="987"/>
      <c r="B22" s="526" t="s">
        <v>289</v>
      </c>
      <c r="C22" s="991"/>
      <c r="D22" s="995"/>
      <c r="E22" s="995"/>
      <c r="F22" s="999"/>
      <c r="G22" s="1003"/>
      <c r="H22" s="587">
        <f>G20*30</f>
        <v>120</v>
      </c>
      <c r="I22" s="588"/>
      <c r="J22" s="589"/>
      <c r="K22" s="589"/>
      <c r="L22" s="589"/>
      <c r="M22" s="590"/>
      <c r="N22" s="1006"/>
      <c r="O22" s="1016"/>
      <c r="P22" s="983"/>
      <c r="Q22" s="979"/>
      <c r="R22" s="983"/>
      <c r="S22" s="979"/>
    </row>
    <row r="23" spans="1:19" s="136" customFormat="1" ht="15" customHeight="1" thickBot="1" x14ac:dyDescent="0.35">
      <c r="A23" s="988"/>
      <c r="B23" s="526" t="s">
        <v>290</v>
      </c>
      <c r="C23" s="992"/>
      <c r="D23" s="996"/>
      <c r="E23" s="996"/>
      <c r="F23" s="1000"/>
      <c r="G23" s="1003"/>
      <c r="H23" s="587">
        <f>G20*30</f>
        <v>120</v>
      </c>
      <c r="I23" s="588"/>
      <c r="J23" s="589"/>
      <c r="K23" s="589"/>
      <c r="L23" s="589"/>
      <c r="M23" s="590"/>
      <c r="N23" s="1007"/>
      <c r="O23" s="1011"/>
      <c r="P23" s="984"/>
      <c r="Q23" s="980"/>
      <c r="R23" s="984"/>
      <c r="S23" s="980"/>
    </row>
    <row r="24" spans="1:19" s="136" customFormat="1" ht="15" customHeight="1" thickBot="1" x14ac:dyDescent="0.35">
      <c r="A24" s="989"/>
      <c r="B24" s="526" t="s">
        <v>145</v>
      </c>
      <c r="C24" s="993"/>
      <c r="D24" s="997"/>
      <c r="E24" s="997"/>
      <c r="F24" s="1001"/>
      <c r="G24" s="1004"/>
      <c r="H24" s="591">
        <f>G20*30</f>
        <v>120</v>
      </c>
      <c r="I24" s="592"/>
      <c r="J24" s="593"/>
      <c r="K24" s="593"/>
      <c r="L24" s="593"/>
      <c r="M24" s="594"/>
      <c r="N24" s="1008"/>
      <c r="O24" s="1013"/>
      <c r="P24" s="985"/>
      <c r="Q24" s="981"/>
      <c r="R24" s="985"/>
      <c r="S24" s="981"/>
    </row>
    <row r="25" spans="1:19" ht="16.8" thickBot="1" x14ac:dyDescent="0.35">
      <c r="A25" s="824" t="s">
        <v>176</v>
      </c>
      <c r="B25" s="825"/>
      <c r="C25" s="825"/>
      <c r="D25" s="825"/>
      <c r="E25" s="825"/>
      <c r="F25" s="826"/>
      <c r="G25" s="227">
        <f>SUM(G10+G15+G20)</f>
        <v>12</v>
      </c>
      <c r="H25" s="240">
        <f>SUM(H11+H16+H21)</f>
        <v>360</v>
      </c>
      <c r="I25" s="67"/>
      <c r="J25" s="67"/>
      <c r="K25" s="67"/>
      <c r="L25" s="67"/>
      <c r="M25" s="236"/>
      <c r="N25" s="233"/>
      <c r="O25" s="234"/>
      <c r="P25" s="235"/>
      <c r="Q25" s="236"/>
      <c r="R25" s="235"/>
      <c r="S25" s="236"/>
    </row>
    <row r="26" spans="1:19" ht="16.2" thickBot="1" x14ac:dyDescent="0.35">
      <c r="A26" s="748" t="s">
        <v>158</v>
      </c>
      <c r="B26" s="749"/>
      <c r="C26" s="795"/>
      <c r="D26" s="795"/>
      <c r="E26" s="795"/>
      <c r="F26" s="817"/>
      <c r="G26" s="39">
        <v>0</v>
      </c>
      <c r="H26" s="70">
        <v>0</v>
      </c>
      <c r="I26" s="63">
        <f t="shared" ref="I26:M26" si="0">SUM(I11,I16,I21)</f>
        <v>0</v>
      </c>
      <c r="J26" s="63">
        <f t="shared" si="0"/>
        <v>0</v>
      </c>
      <c r="K26" s="63">
        <f t="shared" si="0"/>
        <v>0</v>
      </c>
      <c r="L26" s="63">
        <f t="shared" si="0"/>
        <v>0</v>
      </c>
      <c r="M26" s="72">
        <f t="shared" si="0"/>
        <v>0</v>
      </c>
      <c r="N26" s="73">
        <f>SUM(N10:N24)</f>
        <v>0</v>
      </c>
      <c r="O26" s="71">
        <f t="shared" ref="O26:S26" si="1">SUM(O10:O24)</f>
        <v>0</v>
      </c>
      <c r="P26" s="70">
        <f t="shared" si="1"/>
        <v>0</v>
      </c>
      <c r="Q26" s="72">
        <f t="shared" si="1"/>
        <v>0</v>
      </c>
      <c r="R26" s="73">
        <f t="shared" si="1"/>
        <v>0</v>
      </c>
      <c r="S26" s="72">
        <f t="shared" si="1"/>
        <v>0</v>
      </c>
    </row>
    <row r="27" spans="1:19" ht="16.2" thickBot="1" x14ac:dyDescent="0.35">
      <c r="A27" s="748" t="s">
        <v>159</v>
      </c>
      <c r="B27" s="749"/>
      <c r="C27" s="749"/>
      <c r="D27" s="749"/>
      <c r="E27" s="749"/>
      <c r="F27" s="750"/>
      <c r="G27" s="39">
        <f>SUM(G25:G26)</f>
        <v>12</v>
      </c>
      <c r="H27" s="232">
        <f>SUM(H25:H26)</f>
        <v>360</v>
      </c>
      <c r="I27" s="209"/>
      <c r="J27" s="209"/>
      <c r="K27" s="209"/>
      <c r="L27" s="209"/>
      <c r="M27" s="210"/>
      <c r="N27" s="237"/>
      <c r="O27" s="238"/>
      <c r="P27" s="208"/>
      <c r="Q27" s="210"/>
      <c r="R27" s="208"/>
      <c r="S27" s="210"/>
    </row>
    <row r="28" spans="1:19" ht="16.2" thickBot="1" x14ac:dyDescent="0.35">
      <c r="A28" s="1021"/>
      <c r="B28" s="364" t="s">
        <v>291</v>
      </c>
      <c r="C28" s="1023"/>
      <c r="D28" s="1025" t="s">
        <v>268</v>
      </c>
      <c r="E28" s="1025"/>
      <c r="F28" s="972"/>
      <c r="G28" s="974">
        <v>5</v>
      </c>
      <c r="H28" s="365">
        <f>G28*30</f>
        <v>150</v>
      </c>
      <c r="I28" s="366">
        <f t="shared" ref="I28:I29" si="2">SUM(J28+K28+L28)</f>
        <v>72</v>
      </c>
      <c r="J28" s="367">
        <v>36</v>
      </c>
      <c r="K28" s="367"/>
      <c r="L28" s="367">
        <v>36</v>
      </c>
      <c r="M28" s="368">
        <f t="shared" ref="M28:M29" si="3">H28-I28</f>
        <v>78</v>
      </c>
      <c r="N28" s="970"/>
      <c r="O28" s="976">
        <v>4</v>
      </c>
      <c r="P28" s="903"/>
      <c r="Q28" s="905"/>
      <c r="R28" s="970"/>
      <c r="S28" s="905"/>
    </row>
    <row r="29" spans="1:19" s="136" customFormat="1" ht="16.2" thickBot="1" x14ac:dyDescent="0.35">
      <c r="A29" s="1022"/>
      <c r="B29" s="364" t="s">
        <v>292</v>
      </c>
      <c r="C29" s="1024"/>
      <c r="D29" s="1026"/>
      <c r="E29" s="1026"/>
      <c r="F29" s="973"/>
      <c r="G29" s="975"/>
      <c r="H29" s="369">
        <f>G28*30</f>
        <v>150</v>
      </c>
      <c r="I29" s="370">
        <f t="shared" si="2"/>
        <v>72</v>
      </c>
      <c r="J29" s="371">
        <v>36</v>
      </c>
      <c r="K29" s="371"/>
      <c r="L29" s="371">
        <v>36</v>
      </c>
      <c r="M29" s="372">
        <f t="shared" si="3"/>
        <v>78</v>
      </c>
      <c r="N29" s="971"/>
      <c r="O29" s="977"/>
      <c r="P29" s="904"/>
      <c r="Q29" s="906"/>
      <c r="R29" s="971"/>
      <c r="S29" s="906"/>
    </row>
    <row r="30" spans="1:19" ht="30" customHeight="1" thickBot="1" x14ac:dyDescent="0.35">
      <c r="A30" s="967" t="s">
        <v>275</v>
      </c>
      <c r="B30" s="968"/>
      <c r="C30" s="968"/>
      <c r="D30" s="968"/>
      <c r="E30" s="968"/>
      <c r="F30" s="968"/>
      <c r="G30" s="968"/>
      <c r="H30" s="968"/>
      <c r="I30" s="968"/>
      <c r="J30" s="968"/>
      <c r="K30" s="968"/>
      <c r="L30" s="968"/>
      <c r="M30" s="968"/>
      <c r="N30" s="968"/>
      <c r="O30" s="968"/>
      <c r="P30" s="968"/>
      <c r="Q30" s="968"/>
      <c r="R30" s="968"/>
      <c r="S30" s="969"/>
    </row>
    <row r="31" spans="1:19" s="136" customFormat="1" ht="16.2" thickBot="1" x14ac:dyDescent="0.35">
      <c r="A31" s="745" t="s">
        <v>66</v>
      </c>
      <c r="B31" s="746"/>
      <c r="C31" s="746"/>
      <c r="D31" s="746"/>
      <c r="E31" s="746"/>
      <c r="F31" s="746"/>
      <c r="G31" s="746"/>
      <c r="H31" s="746"/>
      <c r="I31" s="746"/>
      <c r="J31" s="746"/>
      <c r="K31" s="746"/>
      <c r="L31" s="746"/>
      <c r="M31" s="746"/>
      <c r="N31" s="746"/>
      <c r="O31" s="746"/>
      <c r="P31" s="746"/>
      <c r="Q31" s="746"/>
      <c r="R31" s="746"/>
      <c r="S31" s="747"/>
    </row>
    <row r="32" spans="1:19" s="136" customFormat="1" ht="16.2" thickBot="1" x14ac:dyDescent="0.35">
      <c r="A32" s="911" t="s">
        <v>67</v>
      </c>
      <c r="B32" s="453" t="s">
        <v>325</v>
      </c>
      <c r="C32" s="914"/>
      <c r="D32" s="917">
        <v>1</v>
      </c>
      <c r="E32" s="917"/>
      <c r="F32" s="920"/>
      <c r="G32" s="923">
        <v>4</v>
      </c>
      <c r="H32" s="886">
        <f t="shared" ref="H32" si="4">G32*30</f>
        <v>120</v>
      </c>
      <c r="I32" s="928">
        <f>SUM(J32+K32+L32)</f>
        <v>46</v>
      </c>
      <c r="J32" s="891"/>
      <c r="K32" s="894"/>
      <c r="L32" s="894">
        <v>46</v>
      </c>
      <c r="M32" s="897">
        <f>H32-I32</f>
        <v>74</v>
      </c>
      <c r="N32" s="880">
        <v>3</v>
      </c>
      <c r="O32" s="938"/>
      <c r="P32" s="880"/>
      <c r="Q32" s="883"/>
      <c r="R32" s="929"/>
      <c r="S32" s="883"/>
    </row>
    <row r="33" spans="1:19" s="136" customFormat="1" ht="16.2" thickBot="1" x14ac:dyDescent="0.35">
      <c r="A33" s="912"/>
      <c r="B33" s="453" t="s">
        <v>326</v>
      </c>
      <c r="C33" s="915"/>
      <c r="D33" s="918"/>
      <c r="E33" s="918"/>
      <c r="F33" s="921"/>
      <c r="G33" s="924"/>
      <c r="H33" s="887"/>
      <c r="I33" s="889"/>
      <c r="J33" s="892"/>
      <c r="K33" s="895"/>
      <c r="L33" s="895"/>
      <c r="M33" s="898"/>
      <c r="N33" s="881"/>
      <c r="O33" s="939"/>
      <c r="P33" s="881"/>
      <c r="Q33" s="884"/>
      <c r="R33" s="930"/>
      <c r="S33" s="884"/>
    </row>
    <row r="34" spans="1:19" s="136" customFormat="1" ht="16.2" thickBot="1" x14ac:dyDescent="0.35">
      <c r="A34" s="913"/>
      <c r="B34" s="453" t="s">
        <v>235</v>
      </c>
      <c r="C34" s="916"/>
      <c r="D34" s="919"/>
      <c r="E34" s="919"/>
      <c r="F34" s="922"/>
      <c r="G34" s="925"/>
      <c r="H34" s="888"/>
      <c r="I34" s="890"/>
      <c r="J34" s="893"/>
      <c r="K34" s="896"/>
      <c r="L34" s="896"/>
      <c r="M34" s="899"/>
      <c r="N34" s="882"/>
      <c r="O34" s="940"/>
      <c r="P34" s="882"/>
      <c r="Q34" s="885"/>
      <c r="R34" s="931"/>
      <c r="S34" s="885"/>
    </row>
    <row r="35" spans="1:19" s="136" customFormat="1" ht="16.2" thickBot="1" x14ac:dyDescent="0.35">
      <c r="A35" s="911" t="s">
        <v>68</v>
      </c>
      <c r="B35" s="453" t="s">
        <v>230</v>
      </c>
      <c r="C35" s="963"/>
      <c r="D35" s="965">
        <v>3</v>
      </c>
      <c r="E35" s="965"/>
      <c r="F35" s="926"/>
      <c r="G35" s="923">
        <v>4</v>
      </c>
      <c r="H35" s="886">
        <f t="shared" ref="H35" si="5">G35*30</f>
        <v>120</v>
      </c>
      <c r="I35" s="928">
        <f t="shared" ref="I35" si="6">SUM(J35+K35+L35)</f>
        <v>60</v>
      </c>
      <c r="J35" s="891">
        <v>18</v>
      </c>
      <c r="K35" s="894"/>
      <c r="L35" s="894">
        <v>42</v>
      </c>
      <c r="M35" s="897">
        <f>H35-I35</f>
        <v>60</v>
      </c>
      <c r="N35" s="909"/>
      <c r="O35" s="961"/>
      <c r="P35" s="909">
        <v>4</v>
      </c>
      <c r="Q35" s="907"/>
      <c r="R35" s="909"/>
      <c r="S35" s="907"/>
    </row>
    <row r="36" spans="1:19" s="136" customFormat="1" ht="16.2" thickBot="1" x14ac:dyDescent="0.35">
      <c r="A36" s="912"/>
      <c r="B36" s="453" t="s">
        <v>359</v>
      </c>
      <c r="C36" s="915"/>
      <c r="D36" s="918"/>
      <c r="E36" s="918"/>
      <c r="F36" s="921"/>
      <c r="G36" s="924"/>
      <c r="H36" s="887"/>
      <c r="I36" s="889"/>
      <c r="J36" s="892"/>
      <c r="K36" s="895"/>
      <c r="L36" s="895"/>
      <c r="M36" s="898"/>
      <c r="N36" s="881"/>
      <c r="O36" s="939"/>
      <c r="P36" s="881"/>
      <c r="Q36" s="884"/>
      <c r="R36" s="881"/>
      <c r="S36" s="884"/>
    </row>
    <row r="37" spans="1:19" s="136" customFormat="1" ht="16.2" thickBot="1" x14ac:dyDescent="0.35">
      <c r="A37" s="912"/>
      <c r="B37" s="453" t="s">
        <v>231</v>
      </c>
      <c r="C37" s="915"/>
      <c r="D37" s="918"/>
      <c r="E37" s="918"/>
      <c r="F37" s="921"/>
      <c r="G37" s="924"/>
      <c r="H37" s="887"/>
      <c r="I37" s="889"/>
      <c r="J37" s="892"/>
      <c r="K37" s="895"/>
      <c r="L37" s="895"/>
      <c r="M37" s="898"/>
      <c r="N37" s="881"/>
      <c r="O37" s="939"/>
      <c r="P37" s="881"/>
      <c r="Q37" s="884"/>
      <c r="R37" s="881"/>
      <c r="S37" s="884"/>
    </row>
    <row r="38" spans="1:19" s="136" customFormat="1" ht="16.2" thickBot="1" x14ac:dyDescent="0.35">
      <c r="A38" s="913"/>
      <c r="B38" s="453" t="s">
        <v>232</v>
      </c>
      <c r="C38" s="964"/>
      <c r="D38" s="966"/>
      <c r="E38" s="966"/>
      <c r="F38" s="927"/>
      <c r="G38" s="925"/>
      <c r="H38" s="888"/>
      <c r="I38" s="890"/>
      <c r="J38" s="893"/>
      <c r="K38" s="896"/>
      <c r="L38" s="896"/>
      <c r="M38" s="899"/>
      <c r="N38" s="910"/>
      <c r="O38" s="962"/>
      <c r="P38" s="910"/>
      <c r="Q38" s="908"/>
      <c r="R38" s="910"/>
      <c r="S38" s="908"/>
    </row>
    <row r="39" spans="1:19" s="136" customFormat="1" ht="16.8" thickBot="1" x14ac:dyDescent="0.35">
      <c r="A39" s="911" t="s">
        <v>69</v>
      </c>
      <c r="B39" s="537" t="s">
        <v>245</v>
      </c>
      <c r="C39" s="941"/>
      <c r="D39" s="944"/>
      <c r="E39" s="944"/>
      <c r="F39" s="946"/>
      <c r="G39" s="949">
        <v>4</v>
      </c>
      <c r="H39" s="952">
        <f t="shared" ref="H39" si="7">G39*30</f>
        <v>120</v>
      </c>
      <c r="I39" s="955"/>
      <c r="J39" s="958"/>
      <c r="K39" s="932"/>
      <c r="L39" s="932"/>
      <c r="M39" s="935"/>
      <c r="N39" s="880"/>
      <c r="O39" s="900"/>
      <c r="P39" s="880"/>
      <c r="Q39" s="883"/>
      <c r="R39" s="929"/>
      <c r="S39" s="883"/>
    </row>
    <row r="40" spans="1:19" s="136" customFormat="1" ht="16.8" thickBot="1" x14ac:dyDescent="0.35">
      <c r="A40" s="912"/>
      <c r="B40" s="537" t="s">
        <v>246</v>
      </c>
      <c r="C40" s="942"/>
      <c r="D40" s="933"/>
      <c r="E40" s="933"/>
      <c r="F40" s="947"/>
      <c r="G40" s="950"/>
      <c r="H40" s="953"/>
      <c r="I40" s="956"/>
      <c r="J40" s="959"/>
      <c r="K40" s="933"/>
      <c r="L40" s="933"/>
      <c r="M40" s="936"/>
      <c r="N40" s="881"/>
      <c r="O40" s="901"/>
      <c r="P40" s="881"/>
      <c r="Q40" s="884"/>
      <c r="R40" s="930"/>
      <c r="S40" s="884"/>
    </row>
    <row r="41" spans="1:19" s="136" customFormat="1" ht="16.8" thickBot="1" x14ac:dyDescent="0.35">
      <c r="A41" s="913"/>
      <c r="B41" s="537" t="s">
        <v>247</v>
      </c>
      <c r="C41" s="943"/>
      <c r="D41" s="945"/>
      <c r="E41" s="945"/>
      <c r="F41" s="948"/>
      <c r="G41" s="951"/>
      <c r="H41" s="954"/>
      <c r="I41" s="957"/>
      <c r="J41" s="960"/>
      <c r="K41" s="934"/>
      <c r="L41" s="934"/>
      <c r="M41" s="937"/>
      <c r="N41" s="882"/>
      <c r="O41" s="902"/>
      <c r="P41" s="882"/>
      <c r="Q41" s="885"/>
      <c r="R41" s="931"/>
      <c r="S41" s="885"/>
    </row>
    <row r="42" spans="1:19" s="136" customFormat="1" ht="16.2" thickBot="1" x14ac:dyDescent="0.35">
      <c r="A42" s="911" t="s">
        <v>70</v>
      </c>
      <c r="B42" s="453" t="s">
        <v>315</v>
      </c>
      <c r="C42" s="914"/>
      <c r="D42" s="917">
        <v>3</v>
      </c>
      <c r="E42" s="917"/>
      <c r="F42" s="920"/>
      <c r="G42" s="923">
        <v>4</v>
      </c>
      <c r="H42" s="887">
        <f>G42*30</f>
        <v>120</v>
      </c>
      <c r="I42" s="889">
        <f t="shared" ref="I42" si="8">SUM(J42+K42+L42)</f>
        <v>46</v>
      </c>
      <c r="J42" s="892"/>
      <c r="K42" s="895"/>
      <c r="L42" s="895">
        <v>46</v>
      </c>
      <c r="M42" s="898">
        <f>H42-I42</f>
        <v>74</v>
      </c>
      <c r="N42" s="880"/>
      <c r="O42" s="938"/>
      <c r="P42" s="880">
        <v>3</v>
      </c>
      <c r="Q42" s="883"/>
      <c r="R42" s="929"/>
      <c r="S42" s="883"/>
    </row>
    <row r="43" spans="1:19" s="136" customFormat="1" ht="16.2" thickBot="1" x14ac:dyDescent="0.35">
      <c r="A43" s="912"/>
      <c r="B43" s="453" t="s">
        <v>316</v>
      </c>
      <c r="C43" s="915"/>
      <c r="D43" s="918"/>
      <c r="E43" s="918"/>
      <c r="F43" s="921"/>
      <c r="G43" s="924"/>
      <c r="H43" s="887"/>
      <c r="I43" s="889"/>
      <c r="J43" s="892"/>
      <c r="K43" s="895"/>
      <c r="L43" s="895"/>
      <c r="M43" s="898"/>
      <c r="N43" s="881"/>
      <c r="O43" s="939"/>
      <c r="P43" s="881"/>
      <c r="Q43" s="884"/>
      <c r="R43" s="930"/>
      <c r="S43" s="884"/>
    </row>
    <row r="44" spans="1:19" s="136" customFormat="1" ht="16.2" thickBot="1" x14ac:dyDescent="0.35">
      <c r="A44" s="913"/>
      <c r="B44" s="453" t="s">
        <v>317</v>
      </c>
      <c r="C44" s="916"/>
      <c r="D44" s="919"/>
      <c r="E44" s="919"/>
      <c r="F44" s="922"/>
      <c r="G44" s="925"/>
      <c r="H44" s="888"/>
      <c r="I44" s="890"/>
      <c r="J44" s="893"/>
      <c r="K44" s="896"/>
      <c r="L44" s="896"/>
      <c r="M44" s="899"/>
      <c r="N44" s="882"/>
      <c r="O44" s="940"/>
      <c r="P44" s="882"/>
      <c r="Q44" s="885"/>
      <c r="R44" s="931"/>
      <c r="S44" s="885"/>
    </row>
    <row r="45" spans="1:19" s="136" customFormat="1" ht="16.2" thickBot="1" x14ac:dyDescent="0.35">
      <c r="A45" s="911" t="s">
        <v>71</v>
      </c>
      <c r="B45" s="453" t="s">
        <v>233</v>
      </c>
      <c r="C45" s="914"/>
      <c r="D45" s="917">
        <v>4</v>
      </c>
      <c r="E45" s="917"/>
      <c r="F45" s="920"/>
      <c r="G45" s="923">
        <v>4</v>
      </c>
      <c r="H45" s="886">
        <f t="shared" ref="H45" si="9">G45*30</f>
        <v>120</v>
      </c>
      <c r="I45" s="889">
        <f t="shared" ref="I45" si="10">SUM(J45+K45+L45)</f>
        <v>54</v>
      </c>
      <c r="J45" s="891">
        <v>12</v>
      </c>
      <c r="K45" s="894"/>
      <c r="L45" s="894">
        <v>42</v>
      </c>
      <c r="M45" s="897">
        <f>H45-I45</f>
        <v>66</v>
      </c>
      <c r="N45" s="880"/>
      <c r="O45" s="900"/>
      <c r="P45" s="880"/>
      <c r="Q45" s="883">
        <v>3</v>
      </c>
      <c r="R45" s="929"/>
      <c r="S45" s="883"/>
    </row>
    <row r="46" spans="1:19" s="136" customFormat="1" ht="16.2" thickBot="1" x14ac:dyDescent="0.35">
      <c r="A46" s="912"/>
      <c r="B46" s="453" t="s">
        <v>252</v>
      </c>
      <c r="C46" s="915"/>
      <c r="D46" s="918"/>
      <c r="E46" s="918"/>
      <c r="F46" s="921"/>
      <c r="G46" s="924"/>
      <c r="H46" s="887"/>
      <c r="I46" s="889"/>
      <c r="J46" s="892"/>
      <c r="K46" s="895"/>
      <c r="L46" s="895"/>
      <c r="M46" s="898"/>
      <c r="N46" s="881"/>
      <c r="O46" s="901"/>
      <c r="P46" s="881"/>
      <c r="Q46" s="884"/>
      <c r="R46" s="930"/>
      <c r="S46" s="884"/>
    </row>
    <row r="47" spans="1:19" s="136" customFormat="1" ht="16.2" thickBot="1" x14ac:dyDescent="0.35">
      <c r="A47" s="913"/>
      <c r="B47" s="453" t="s">
        <v>257</v>
      </c>
      <c r="C47" s="916"/>
      <c r="D47" s="919"/>
      <c r="E47" s="919"/>
      <c r="F47" s="922"/>
      <c r="G47" s="925"/>
      <c r="H47" s="888"/>
      <c r="I47" s="890"/>
      <c r="J47" s="893"/>
      <c r="K47" s="896"/>
      <c r="L47" s="896"/>
      <c r="M47" s="899"/>
      <c r="N47" s="882"/>
      <c r="O47" s="902"/>
      <c r="P47" s="882"/>
      <c r="Q47" s="885"/>
      <c r="R47" s="931"/>
      <c r="S47" s="885"/>
    </row>
    <row r="48" spans="1:19" s="136" customFormat="1" ht="16.2" thickBot="1" x14ac:dyDescent="0.35">
      <c r="A48" s="911" t="s">
        <v>72</v>
      </c>
      <c r="B48" s="545" t="s">
        <v>131</v>
      </c>
      <c r="C48" s="914">
        <v>4</v>
      </c>
      <c r="D48" s="917"/>
      <c r="E48" s="917"/>
      <c r="F48" s="920"/>
      <c r="G48" s="923">
        <v>4</v>
      </c>
      <c r="H48" s="886">
        <f t="shared" ref="H48" si="11">G48*30</f>
        <v>120</v>
      </c>
      <c r="I48" s="928">
        <f t="shared" ref="I48" si="12">SUM(J48+K48+L48)</f>
        <v>54</v>
      </c>
      <c r="J48" s="891">
        <v>28</v>
      </c>
      <c r="K48" s="894"/>
      <c r="L48" s="894">
        <v>26</v>
      </c>
      <c r="M48" s="897">
        <f>H48-I48</f>
        <v>66</v>
      </c>
      <c r="N48" s="880"/>
      <c r="O48" s="900"/>
      <c r="P48" s="880"/>
      <c r="Q48" s="883">
        <v>3</v>
      </c>
      <c r="R48" s="929"/>
      <c r="S48" s="883"/>
    </row>
    <row r="49" spans="1:19" s="136" customFormat="1" ht="16.2" thickBot="1" x14ac:dyDescent="0.35">
      <c r="A49" s="912"/>
      <c r="B49" s="545" t="s">
        <v>234</v>
      </c>
      <c r="C49" s="915"/>
      <c r="D49" s="918"/>
      <c r="E49" s="918"/>
      <c r="F49" s="921"/>
      <c r="G49" s="924"/>
      <c r="H49" s="887"/>
      <c r="I49" s="889"/>
      <c r="J49" s="892"/>
      <c r="K49" s="895"/>
      <c r="L49" s="895"/>
      <c r="M49" s="898"/>
      <c r="N49" s="881"/>
      <c r="O49" s="901"/>
      <c r="P49" s="881"/>
      <c r="Q49" s="884"/>
      <c r="R49" s="930"/>
      <c r="S49" s="884"/>
    </row>
    <row r="50" spans="1:19" s="136" customFormat="1" ht="16.2" thickBot="1" x14ac:dyDescent="0.35">
      <c r="A50" s="913"/>
      <c r="B50" s="453" t="s">
        <v>363</v>
      </c>
      <c r="C50" s="916"/>
      <c r="D50" s="919"/>
      <c r="E50" s="919"/>
      <c r="F50" s="922"/>
      <c r="G50" s="925"/>
      <c r="H50" s="888"/>
      <c r="I50" s="890"/>
      <c r="J50" s="893"/>
      <c r="K50" s="896"/>
      <c r="L50" s="896"/>
      <c r="M50" s="899"/>
      <c r="N50" s="882"/>
      <c r="O50" s="902"/>
      <c r="P50" s="882"/>
      <c r="Q50" s="885"/>
      <c r="R50" s="931"/>
      <c r="S50" s="885"/>
    </row>
    <row r="51" spans="1:19" s="136" customFormat="1" ht="16.2" thickBot="1" x14ac:dyDescent="0.35">
      <c r="A51" s="911" t="s">
        <v>73</v>
      </c>
      <c r="B51" s="453" t="s">
        <v>327</v>
      </c>
      <c r="C51" s="914"/>
      <c r="D51" s="917">
        <v>5</v>
      </c>
      <c r="E51" s="917"/>
      <c r="F51" s="920"/>
      <c r="G51" s="923">
        <v>4</v>
      </c>
      <c r="H51" s="886">
        <f t="shared" ref="H51" si="13">G51*30</f>
        <v>120</v>
      </c>
      <c r="I51" s="928">
        <f t="shared" ref="I51" si="14">SUM(J51+K51+L51)</f>
        <v>46</v>
      </c>
      <c r="J51" s="891"/>
      <c r="K51" s="894"/>
      <c r="L51" s="894">
        <v>46</v>
      </c>
      <c r="M51" s="897">
        <f>H51-I51</f>
        <v>74</v>
      </c>
      <c r="N51" s="880"/>
      <c r="O51" s="900"/>
      <c r="P51" s="880"/>
      <c r="Q51" s="883"/>
      <c r="R51" s="880">
        <v>3</v>
      </c>
      <c r="S51" s="883"/>
    </row>
    <row r="52" spans="1:19" s="136" customFormat="1" ht="16.2" thickBot="1" x14ac:dyDescent="0.35">
      <c r="A52" s="912"/>
      <c r="B52" s="453" t="s">
        <v>318</v>
      </c>
      <c r="C52" s="915"/>
      <c r="D52" s="918"/>
      <c r="E52" s="918"/>
      <c r="F52" s="921"/>
      <c r="G52" s="924"/>
      <c r="H52" s="887"/>
      <c r="I52" s="889"/>
      <c r="J52" s="892"/>
      <c r="K52" s="895"/>
      <c r="L52" s="895"/>
      <c r="M52" s="898"/>
      <c r="N52" s="881"/>
      <c r="O52" s="901"/>
      <c r="P52" s="881"/>
      <c r="Q52" s="884"/>
      <c r="R52" s="881"/>
      <c r="S52" s="884"/>
    </row>
    <row r="53" spans="1:19" s="136" customFormat="1" ht="16.2" thickBot="1" x14ac:dyDescent="0.35">
      <c r="A53" s="912"/>
      <c r="B53" s="453" t="s">
        <v>236</v>
      </c>
      <c r="C53" s="915"/>
      <c r="D53" s="918"/>
      <c r="E53" s="918"/>
      <c r="F53" s="921"/>
      <c r="G53" s="924"/>
      <c r="H53" s="887"/>
      <c r="I53" s="889"/>
      <c r="J53" s="892"/>
      <c r="K53" s="895"/>
      <c r="L53" s="895"/>
      <c r="M53" s="898"/>
      <c r="N53" s="881"/>
      <c r="O53" s="901"/>
      <c r="P53" s="881"/>
      <c r="Q53" s="884"/>
      <c r="R53" s="881"/>
      <c r="S53" s="884"/>
    </row>
    <row r="54" spans="1:19" s="136" customFormat="1" ht="16.2" thickBot="1" x14ac:dyDescent="0.35">
      <c r="A54" s="913"/>
      <c r="B54" s="453" t="s">
        <v>237</v>
      </c>
      <c r="C54" s="916"/>
      <c r="D54" s="919"/>
      <c r="E54" s="919"/>
      <c r="F54" s="922"/>
      <c r="G54" s="925"/>
      <c r="H54" s="888"/>
      <c r="I54" s="890"/>
      <c r="J54" s="893"/>
      <c r="K54" s="896"/>
      <c r="L54" s="896"/>
      <c r="M54" s="899"/>
      <c r="N54" s="882"/>
      <c r="O54" s="902"/>
      <c r="P54" s="882"/>
      <c r="Q54" s="885"/>
      <c r="R54" s="882"/>
      <c r="S54" s="885"/>
    </row>
    <row r="55" spans="1:19" s="136" customFormat="1" ht="16.2" thickBot="1" x14ac:dyDescent="0.35">
      <c r="A55" s="911" t="s">
        <v>75</v>
      </c>
      <c r="B55" s="453" t="s">
        <v>238</v>
      </c>
      <c r="C55" s="914"/>
      <c r="D55" s="917">
        <v>5</v>
      </c>
      <c r="E55" s="917"/>
      <c r="F55" s="920"/>
      <c r="G55" s="923">
        <v>4</v>
      </c>
      <c r="H55" s="886">
        <f t="shared" ref="H55" si="15">G55*30</f>
        <v>120</v>
      </c>
      <c r="I55" s="928">
        <f t="shared" ref="I55" si="16">SUM(J55+K55+L55)</f>
        <v>60</v>
      </c>
      <c r="J55" s="891">
        <v>30</v>
      </c>
      <c r="K55" s="894"/>
      <c r="L55" s="894">
        <v>30</v>
      </c>
      <c r="M55" s="897">
        <f>H55-I55</f>
        <v>60</v>
      </c>
      <c r="N55" s="880"/>
      <c r="O55" s="900"/>
      <c r="P55" s="880"/>
      <c r="Q55" s="883"/>
      <c r="R55" s="880">
        <v>4</v>
      </c>
      <c r="S55" s="883"/>
    </row>
    <row r="56" spans="1:19" s="136" customFormat="1" ht="16.2" thickBot="1" x14ac:dyDescent="0.35">
      <c r="A56" s="912"/>
      <c r="B56" s="453" t="s">
        <v>239</v>
      </c>
      <c r="C56" s="915"/>
      <c r="D56" s="918"/>
      <c r="E56" s="918"/>
      <c r="F56" s="921"/>
      <c r="G56" s="924"/>
      <c r="H56" s="887"/>
      <c r="I56" s="889"/>
      <c r="J56" s="892"/>
      <c r="K56" s="895"/>
      <c r="L56" s="895"/>
      <c r="M56" s="898"/>
      <c r="N56" s="881"/>
      <c r="O56" s="901"/>
      <c r="P56" s="881"/>
      <c r="Q56" s="884"/>
      <c r="R56" s="881"/>
      <c r="S56" s="884"/>
    </row>
    <row r="57" spans="1:19" s="136" customFormat="1" ht="16.2" thickBot="1" x14ac:dyDescent="0.35">
      <c r="A57" s="913"/>
      <c r="B57" s="453" t="s">
        <v>260</v>
      </c>
      <c r="C57" s="916"/>
      <c r="D57" s="919"/>
      <c r="E57" s="919"/>
      <c r="F57" s="922"/>
      <c r="G57" s="925"/>
      <c r="H57" s="888"/>
      <c r="I57" s="890"/>
      <c r="J57" s="893"/>
      <c r="K57" s="896"/>
      <c r="L57" s="896"/>
      <c r="M57" s="899"/>
      <c r="N57" s="882"/>
      <c r="O57" s="902"/>
      <c r="P57" s="882"/>
      <c r="Q57" s="885"/>
      <c r="R57" s="882"/>
      <c r="S57" s="885"/>
    </row>
    <row r="58" spans="1:19" s="136" customFormat="1" ht="16.2" thickBot="1" x14ac:dyDescent="0.35">
      <c r="A58" s="911" t="s">
        <v>143</v>
      </c>
      <c r="B58" s="461" t="s">
        <v>297</v>
      </c>
      <c r="C58" s="914">
        <v>5</v>
      </c>
      <c r="D58" s="917"/>
      <c r="E58" s="917"/>
      <c r="F58" s="920"/>
      <c r="G58" s="923">
        <v>4</v>
      </c>
      <c r="H58" s="886">
        <f t="shared" ref="H58" si="17">G58*30</f>
        <v>120</v>
      </c>
      <c r="I58" s="889">
        <f t="shared" ref="I58" si="18">SUM(J58+K58+L58)</f>
        <v>60</v>
      </c>
      <c r="J58" s="891">
        <v>30</v>
      </c>
      <c r="K58" s="894"/>
      <c r="L58" s="894">
        <v>30</v>
      </c>
      <c r="M58" s="897">
        <f>H58-I58</f>
        <v>60</v>
      </c>
      <c r="N58" s="909"/>
      <c r="O58" s="907"/>
      <c r="P58" s="909"/>
      <c r="Q58" s="907"/>
      <c r="R58" s="909">
        <v>4</v>
      </c>
      <c r="S58" s="907"/>
    </row>
    <row r="59" spans="1:19" s="136" customFormat="1" ht="16.2" thickBot="1" x14ac:dyDescent="0.35">
      <c r="A59" s="912"/>
      <c r="B59" s="462" t="s">
        <v>346</v>
      </c>
      <c r="C59" s="915"/>
      <c r="D59" s="918"/>
      <c r="E59" s="918"/>
      <c r="F59" s="921"/>
      <c r="G59" s="924"/>
      <c r="H59" s="887"/>
      <c r="I59" s="889"/>
      <c r="J59" s="892"/>
      <c r="K59" s="895"/>
      <c r="L59" s="895"/>
      <c r="M59" s="898"/>
      <c r="N59" s="881"/>
      <c r="O59" s="884"/>
      <c r="P59" s="881"/>
      <c r="Q59" s="884"/>
      <c r="R59" s="881"/>
      <c r="S59" s="884"/>
    </row>
    <row r="60" spans="1:19" s="136" customFormat="1" ht="16.2" thickBot="1" x14ac:dyDescent="0.35">
      <c r="A60" s="912"/>
      <c r="B60" s="463" t="s">
        <v>142</v>
      </c>
      <c r="C60" s="915"/>
      <c r="D60" s="918"/>
      <c r="E60" s="918"/>
      <c r="F60" s="921"/>
      <c r="G60" s="924"/>
      <c r="H60" s="887"/>
      <c r="I60" s="889"/>
      <c r="J60" s="892"/>
      <c r="K60" s="895"/>
      <c r="L60" s="895"/>
      <c r="M60" s="898"/>
      <c r="N60" s="881"/>
      <c r="O60" s="884"/>
      <c r="P60" s="881"/>
      <c r="Q60" s="884"/>
      <c r="R60" s="881"/>
      <c r="S60" s="884"/>
    </row>
    <row r="61" spans="1:19" s="136" customFormat="1" ht="16.2" thickBot="1" x14ac:dyDescent="0.35">
      <c r="A61" s="913"/>
      <c r="B61" s="453" t="s">
        <v>298</v>
      </c>
      <c r="C61" s="916"/>
      <c r="D61" s="919"/>
      <c r="E61" s="919"/>
      <c r="F61" s="922"/>
      <c r="G61" s="925"/>
      <c r="H61" s="888"/>
      <c r="I61" s="890"/>
      <c r="J61" s="893"/>
      <c r="K61" s="896"/>
      <c r="L61" s="896"/>
      <c r="M61" s="899"/>
      <c r="N61" s="910"/>
      <c r="O61" s="908"/>
      <c r="P61" s="910"/>
      <c r="Q61" s="908"/>
      <c r="R61" s="910"/>
      <c r="S61" s="908"/>
    </row>
    <row r="62" spans="1:19" s="136" customFormat="1" ht="16.2" thickBot="1" x14ac:dyDescent="0.35">
      <c r="A62" s="911" t="s">
        <v>144</v>
      </c>
      <c r="B62" s="453" t="s">
        <v>348</v>
      </c>
      <c r="C62" s="914"/>
      <c r="D62" s="917">
        <v>5</v>
      </c>
      <c r="E62" s="917"/>
      <c r="F62" s="920"/>
      <c r="G62" s="923">
        <v>4</v>
      </c>
      <c r="H62" s="886">
        <f t="shared" ref="H62" si="19">G62*30</f>
        <v>120</v>
      </c>
      <c r="I62" s="889">
        <f t="shared" ref="I62" si="20">SUM(J62+K62+L62)</f>
        <v>60</v>
      </c>
      <c r="J62" s="891">
        <v>30</v>
      </c>
      <c r="K62" s="894"/>
      <c r="L62" s="894">
        <v>30</v>
      </c>
      <c r="M62" s="897">
        <f>H62-I62</f>
        <v>60</v>
      </c>
      <c r="N62" s="880"/>
      <c r="O62" s="900"/>
      <c r="P62" s="880"/>
      <c r="Q62" s="883"/>
      <c r="R62" s="880">
        <v>4</v>
      </c>
      <c r="S62" s="883"/>
    </row>
    <row r="63" spans="1:19" s="136" customFormat="1" ht="16.2" thickBot="1" x14ac:dyDescent="0.35">
      <c r="A63" s="912"/>
      <c r="B63" s="453" t="s">
        <v>259</v>
      </c>
      <c r="C63" s="915"/>
      <c r="D63" s="918"/>
      <c r="E63" s="918"/>
      <c r="F63" s="921"/>
      <c r="G63" s="924"/>
      <c r="H63" s="887"/>
      <c r="I63" s="889"/>
      <c r="J63" s="892"/>
      <c r="K63" s="895"/>
      <c r="L63" s="895"/>
      <c r="M63" s="898"/>
      <c r="N63" s="881"/>
      <c r="O63" s="901"/>
      <c r="P63" s="881"/>
      <c r="Q63" s="884"/>
      <c r="R63" s="881"/>
      <c r="S63" s="884"/>
    </row>
    <row r="64" spans="1:19" s="136" customFormat="1" ht="16.2" thickBot="1" x14ac:dyDescent="0.35">
      <c r="A64" s="913"/>
      <c r="B64" s="453" t="s">
        <v>258</v>
      </c>
      <c r="C64" s="916"/>
      <c r="D64" s="919"/>
      <c r="E64" s="919"/>
      <c r="F64" s="922"/>
      <c r="G64" s="925"/>
      <c r="H64" s="888"/>
      <c r="I64" s="890"/>
      <c r="J64" s="893"/>
      <c r="K64" s="896"/>
      <c r="L64" s="896"/>
      <c r="M64" s="899"/>
      <c r="N64" s="882"/>
      <c r="O64" s="902"/>
      <c r="P64" s="882"/>
      <c r="Q64" s="885"/>
      <c r="R64" s="882"/>
      <c r="S64" s="885"/>
    </row>
    <row r="65" spans="1:19" s="136" customFormat="1" ht="16.2" thickBot="1" x14ac:dyDescent="0.35">
      <c r="A65" s="911" t="s">
        <v>300</v>
      </c>
      <c r="B65" s="453" t="s">
        <v>243</v>
      </c>
      <c r="C65" s="963"/>
      <c r="D65" s="965">
        <v>6</v>
      </c>
      <c r="E65" s="965"/>
      <c r="F65" s="926"/>
      <c r="G65" s="923">
        <v>4</v>
      </c>
      <c r="H65" s="886">
        <f t="shared" ref="H65" si="21">G65*30</f>
        <v>120</v>
      </c>
      <c r="I65" s="889">
        <f t="shared" ref="I65" si="22">SUM(J65+K65+L65)</f>
        <v>52</v>
      </c>
      <c r="J65" s="891">
        <v>12</v>
      </c>
      <c r="K65" s="894"/>
      <c r="L65" s="894">
        <v>40</v>
      </c>
      <c r="M65" s="897">
        <f>H65-I65</f>
        <v>68</v>
      </c>
      <c r="N65" s="880"/>
      <c r="O65" s="900"/>
      <c r="P65" s="880"/>
      <c r="Q65" s="883"/>
      <c r="R65" s="880"/>
      <c r="S65" s="883">
        <v>3</v>
      </c>
    </row>
    <row r="66" spans="1:19" s="136" customFormat="1" ht="16.2" thickBot="1" x14ac:dyDescent="0.35">
      <c r="A66" s="912"/>
      <c r="B66" s="453" t="s">
        <v>350</v>
      </c>
      <c r="C66" s="915"/>
      <c r="D66" s="918"/>
      <c r="E66" s="918"/>
      <c r="F66" s="921"/>
      <c r="G66" s="924"/>
      <c r="H66" s="887"/>
      <c r="I66" s="889"/>
      <c r="J66" s="892"/>
      <c r="K66" s="895"/>
      <c r="L66" s="895"/>
      <c r="M66" s="898"/>
      <c r="N66" s="881"/>
      <c r="O66" s="901"/>
      <c r="P66" s="881"/>
      <c r="Q66" s="884"/>
      <c r="R66" s="881"/>
      <c r="S66" s="884"/>
    </row>
    <row r="67" spans="1:19" s="136" customFormat="1" ht="16.2" thickBot="1" x14ac:dyDescent="0.35">
      <c r="A67" s="912"/>
      <c r="B67" s="453" t="s">
        <v>351</v>
      </c>
      <c r="C67" s="915"/>
      <c r="D67" s="918"/>
      <c r="E67" s="918"/>
      <c r="F67" s="921"/>
      <c r="G67" s="924"/>
      <c r="H67" s="887"/>
      <c r="I67" s="889"/>
      <c r="J67" s="892"/>
      <c r="K67" s="895"/>
      <c r="L67" s="895"/>
      <c r="M67" s="898"/>
      <c r="N67" s="881"/>
      <c r="O67" s="901"/>
      <c r="P67" s="881"/>
      <c r="Q67" s="884"/>
      <c r="R67" s="881"/>
      <c r="S67" s="884"/>
    </row>
    <row r="68" spans="1:19" s="136" customFormat="1" ht="16.2" thickBot="1" x14ac:dyDescent="0.35">
      <c r="A68" s="913"/>
      <c r="B68" s="453" t="s">
        <v>244</v>
      </c>
      <c r="C68" s="964"/>
      <c r="D68" s="966"/>
      <c r="E68" s="966"/>
      <c r="F68" s="927"/>
      <c r="G68" s="925"/>
      <c r="H68" s="888"/>
      <c r="I68" s="890"/>
      <c r="J68" s="893"/>
      <c r="K68" s="896"/>
      <c r="L68" s="896"/>
      <c r="M68" s="899"/>
      <c r="N68" s="882"/>
      <c r="O68" s="902"/>
      <c r="P68" s="882"/>
      <c r="Q68" s="885"/>
      <c r="R68" s="882"/>
      <c r="S68" s="885"/>
    </row>
    <row r="69" spans="1:19" s="136" customFormat="1" ht="16.2" thickBot="1" x14ac:dyDescent="0.35">
      <c r="A69" s="911" t="s">
        <v>301</v>
      </c>
      <c r="B69" s="453" t="s">
        <v>304</v>
      </c>
      <c r="C69" s="914"/>
      <c r="D69" s="917">
        <v>6</v>
      </c>
      <c r="E69" s="917"/>
      <c r="F69" s="920"/>
      <c r="G69" s="923">
        <v>4</v>
      </c>
      <c r="H69" s="886">
        <f t="shared" ref="H69" si="23">G69*30</f>
        <v>120</v>
      </c>
      <c r="I69" s="889">
        <f t="shared" ref="I69" si="24">SUM(J69+K69+L69)</f>
        <v>52</v>
      </c>
      <c r="J69" s="891">
        <v>26</v>
      </c>
      <c r="K69" s="894"/>
      <c r="L69" s="894">
        <v>26</v>
      </c>
      <c r="M69" s="897">
        <f>H69-I69</f>
        <v>68</v>
      </c>
      <c r="N69" s="880"/>
      <c r="O69" s="900"/>
      <c r="P69" s="880"/>
      <c r="Q69" s="883"/>
      <c r="R69" s="880"/>
      <c r="S69" s="883">
        <v>3</v>
      </c>
    </row>
    <row r="70" spans="1:19" s="136" customFormat="1" ht="16.2" thickBot="1" x14ac:dyDescent="0.35">
      <c r="A70" s="912"/>
      <c r="B70" s="453" t="s">
        <v>353</v>
      </c>
      <c r="C70" s="915"/>
      <c r="D70" s="918"/>
      <c r="E70" s="918"/>
      <c r="F70" s="921"/>
      <c r="G70" s="924"/>
      <c r="H70" s="887"/>
      <c r="I70" s="889"/>
      <c r="J70" s="892"/>
      <c r="K70" s="895"/>
      <c r="L70" s="895"/>
      <c r="M70" s="898"/>
      <c r="N70" s="881"/>
      <c r="O70" s="901"/>
      <c r="P70" s="881"/>
      <c r="Q70" s="884"/>
      <c r="R70" s="881"/>
      <c r="S70" s="884"/>
    </row>
    <row r="71" spans="1:19" s="136" customFormat="1" ht="16.2" thickBot="1" x14ac:dyDescent="0.35">
      <c r="A71" s="912"/>
      <c r="B71" s="453" t="s">
        <v>180</v>
      </c>
      <c r="C71" s="915"/>
      <c r="D71" s="918"/>
      <c r="E71" s="918"/>
      <c r="F71" s="921"/>
      <c r="G71" s="924"/>
      <c r="H71" s="887"/>
      <c r="I71" s="889"/>
      <c r="J71" s="892"/>
      <c r="K71" s="895"/>
      <c r="L71" s="895"/>
      <c r="M71" s="898"/>
      <c r="N71" s="881"/>
      <c r="O71" s="901"/>
      <c r="P71" s="881"/>
      <c r="Q71" s="884"/>
      <c r="R71" s="881"/>
      <c r="S71" s="884"/>
    </row>
    <row r="72" spans="1:19" s="136" customFormat="1" ht="16.2" thickBot="1" x14ac:dyDescent="0.35">
      <c r="A72" s="913"/>
      <c r="B72" s="453" t="s">
        <v>354</v>
      </c>
      <c r="C72" s="916"/>
      <c r="D72" s="919"/>
      <c r="E72" s="919"/>
      <c r="F72" s="922"/>
      <c r="G72" s="925"/>
      <c r="H72" s="888"/>
      <c r="I72" s="890"/>
      <c r="J72" s="893"/>
      <c r="K72" s="896"/>
      <c r="L72" s="896"/>
      <c r="M72" s="899"/>
      <c r="N72" s="882"/>
      <c r="O72" s="902"/>
      <c r="P72" s="882"/>
      <c r="Q72" s="885"/>
      <c r="R72" s="882"/>
      <c r="S72" s="885"/>
    </row>
    <row r="73" spans="1:19" s="136" customFormat="1" ht="16.8" thickBot="1" x14ac:dyDescent="0.35">
      <c r="A73" s="824" t="s">
        <v>177</v>
      </c>
      <c r="B73" s="825"/>
      <c r="C73" s="825"/>
      <c r="D73" s="825"/>
      <c r="E73" s="825"/>
      <c r="F73" s="826"/>
      <c r="G73" s="227">
        <f>SUM(G39)</f>
        <v>4</v>
      </c>
      <c r="H73" s="240">
        <f>SUM(H39)</f>
        <v>120</v>
      </c>
      <c r="I73" s="67"/>
      <c r="J73" s="67"/>
      <c r="K73" s="67"/>
      <c r="L73" s="67"/>
      <c r="M73" s="236"/>
      <c r="N73" s="117"/>
      <c r="O73" s="118"/>
      <c r="P73" s="119"/>
      <c r="Q73" s="120"/>
      <c r="R73" s="119"/>
      <c r="S73" s="120"/>
    </row>
    <row r="74" spans="1:19" ht="16.2" thickBot="1" x14ac:dyDescent="0.35">
      <c r="A74" s="748" t="s">
        <v>160</v>
      </c>
      <c r="B74" s="749"/>
      <c r="C74" s="749"/>
      <c r="D74" s="749"/>
      <c r="E74" s="749"/>
      <c r="F74" s="750"/>
      <c r="G74" s="39">
        <f t="shared" ref="G74:M74" si="25">SUM(G32+G35+G42+G45+G48+G51+G55+G58+G62+G65+G69)</f>
        <v>44</v>
      </c>
      <c r="H74" s="70">
        <f t="shared" si="25"/>
        <v>1320</v>
      </c>
      <c r="I74" s="63">
        <f t="shared" si="25"/>
        <v>590</v>
      </c>
      <c r="J74" s="63">
        <f t="shared" si="25"/>
        <v>186</v>
      </c>
      <c r="K74" s="63">
        <f t="shared" si="25"/>
        <v>0</v>
      </c>
      <c r="L74" s="63">
        <f t="shared" si="25"/>
        <v>404</v>
      </c>
      <c r="M74" s="72">
        <f t="shared" si="25"/>
        <v>730</v>
      </c>
      <c r="N74" s="73">
        <f t="shared" ref="N74:S74" si="26">SUM(N32:N72)</f>
        <v>3</v>
      </c>
      <c r="O74" s="243">
        <f t="shared" si="26"/>
        <v>0</v>
      </c>
      <c r="P74" s="70">
        <f t="shared" si="26"/>
        <v>7</v>
      </c>
      <c r="Q74" s="328">
        <f t="shared" si="26"/>
        <v>6</v>
      </c>
      <c r="R74" s="73">
        <f t="shared" si="26"/>
        <v>15</v>
      </c>
      <c r="S74" s="328">
        <f t="shared" si="26"/>
        <v>6</v>
      </c>
    </row>
    <row r="75" spans="1:19" ht="16.2" thickBot="1" x14ac:dyDescent="0.35">
      <c r="A75" s="748" t="s">
        <v>161</v>
      </c>
      <c r="B75" s="749"/>
      <c r="C75" s="749"/>
      <c r="D75" s="749"/>
      <c r="E75" s="749"/>
      <c r="F75" s="750"/>
      <c r="G75" s="39">
        <f>SUM(G73:G74)</f>
        <v>48</v>
      </c>
      <c r="H75" s="267">
        <f>SUM(H73:H74)</f>
        <v>1440</v>
      </c>
      <c r="I75" s="107"/>
      <c r="J75" s="107"/>
      <c r="K75" s="107"/>
      <c r="L75" s="107"/>
      <c r="M75" s="108"/>
      <c r="N75" s="268"/>
      <c r="O75" s="269"/>
      <c r="P75" s="270"/>
      <c r="Q75" s="271"/>
      <c r="R75" s="270"/>
      <c r="S75" s="271"/>
    </row>
    <row r="76" spans="1:19" ht="16.8" thickBot="1" x14ac:dyDescent="0.35">
      <c r="A76" s="733" t="s">
        <v>178</v>
      </c>
      <c r="B76" s="734"/>
      <c r="C76" s="734"/>
      <c r="D76" s="734"/>
      <c r="E76" s="734"/>
      <c r="F76" s="735"/>
      <c r="G76" s="255">
        <f>SUM(G25+G73)</f>
        <v>16</v>
      </c>
      <c r="H76" s="256">
        <f>SUM(H25+H73)</f>
        <v>480</v>
      </c>
      <c r="I76" s="257"/>
      <c r="J76" s="257"/>
      <c r="K76" s="257"/>
      <c r="L76" s="257"/>
      <c r="M76" s="258"/>
      <c r="N76" s="254"/>
      <c r="O76" s="127"/>
      <c r="P76" s="125"/>
      <c r="Q76" s="128"/>
      <c r="R76" s="125"/>
      <c r="S76" s="128"/>
    </row>
    <row r="77" spans="1:19" ht="16.2" thickBot="1" x14ac:dyDescent="0.35">
      <c r="A77" s="729" t="s">
        <v>162</v>
      </c>
      <c r="B77" s="730"/>
      <c r="C77" s="730"/>
      <c r="D77" s="730"/>
      <c r="E77" s="730"/>
      <c r="F77" s="731"/>
      <c r="G77" s="342">
        <f>SUM(G26+G74)</f>
        <v>44</v>
      </c>
      <c r="H77" s="129">
        <f>SUM(H26+H74)</f>
        <v>1320</v>
      </c>
      <c r="I77" s="130">
        <f t="shared" ref="I77:S77" si="27">SUM(I26+I74)</f>
        <v>590</v>
      </c>
      <c r="J77" s="130">
        <f t="shared" si="27"/>
        <v>186</v>
      </c>
      <c r="K77" s="130">
        <f t="shared" si="27"/>
        <v>0</v>
      </c>
      <c r="L77" s="130">
        <f t="shared" si="27"/>
        <v>404</v>
      </c>
      <c r="M77" s="131">
        <f t="shared" si="27"/>
        <v>730</v>
      </c>
      <c r="N77" s="129">
        <f t="shared" si="27"/>
        <v>3</v>
      </c>
      <c r="O77" s="131">
        <f t="shared" si="27"/>
        <v>0</v>
      </c>
      <c r="P77" s="129">
        <f t="shared" si="27"/>
        <v>7</v>
      </c>
      <c r="Q77" s="132">
        <f t="shared" si="27"/>
        <v>6</v>
      </c>
      <c r="R77" s="260">
        <f t="shared" si="27"/>
        <v>15</v>
      </c>
      <c r="S77" s="132">
        <f t="shared" si="27"/>
        <v>6</v>
      </c>
    </row>
    <row r="78" spans="1:19" ht="16.2" thickBot="1" x14ac:dyDescent="0.35">
      <c r="A78" s="729" t="s">
        <v>163</v>
      </c>
      <c r="B78" s="730"/>
      <c r="C78" s="730"/>
      <c r="D78" s="730"/>
      <c r="E78" s="730"/>
      <c r="F78" s="731"/>
      <c r="G78" s="346">
        <f>SUM(G76:G77)</f>
        <v>60</v>
      </c>
      <c r="H78" s="261">
        <f>SUM(H76:H77)</f>
        <v>1800</v>
      </c>
      <c r="I78" s="130"/>
      <c r="J78" s="130"/>
      <c r="K78" s="130"/>
      <c r="L78" s="130"/>
      <c r="M78" s="131"/>
      <c r="N78" s="129"/>
      <c r="O78" s="131"/>
      <c r="P78" s="129"/>
      <c r="Q78" s="132"/>
      <c r="R78" s="129"/>
      <c r="S78" s="132"/>
    </row>
  </sheetData>
  <mergeCells count="299">
    <mergeCell ref="A1:A6"/>
    <mergeCell ref="B1:B6"/>
    <mergeCell ref="C1:F1"/>
    <mergeCell ref="G1:G6"/>
    <mergeCell ref="H1:M1"/>
    <mergeCell ref="N1:S2"/>
    <mergeCell ref="C2:C6"/>
    <mergeCell ref="D2:D6"/>
    <mergeCell ref="E2:F2"/>
    <mergeCell ref="N3:O3"/>
    <mergeCell ref="P3:Q3"/>
    <mergeCell ref="R3:S3"/>
    <mergeCell ref="N5:S5"/>
    <mergeCell ref="H2:H6"/>
    <mergeCell ref="I2:L2"/>
    <mergeCell ref="M2:M6"/>
    <mergeCell ref="E3:E6"/>
    <mergeCell ref="F3:F6"/>
    <mergeCell ref="I3:I6"/>
    <mergeCell ref="J3:J6"/>
    <mergeCell ref="K3:K6"/>
    <mergeCell ref="L3:L6"/>
    <mergeCell ref="A8:S8"/>
    <mergeCell ref="A9:S9"/>
    <mergeCell ref="A10:A14"/>
    <mergeCell ref="C10:C14"/>
    <mergeCell ref="D10:D14"/>
    <mergeCell ref="E10:E14"/>
    <mergeCell ref="F10:F14"/>
    <mergeCell ref="A65:A68"/>
    <mergeCell ref="C65:C68"/>
    <mergeCell ref="D65:D68"/>
    <mergeCell ref="E65:E68"/>
    <mergeCell ref="A28:A29"/>
    <mergeCell ref="C28:C29"/>
    <mergeCell ref="D28:D29"/>
    <mergeCell ref="E28:E29"/>
    <mergeCell ref="S10:S14"/>
    <mergeCell ref="A15:A19"/>
    <mergeCell ref="C15:C19"/>
    <mergeCell ref="D15:D19"/>
    <mergeCell ref="E15:E19"/>
    <mergeCell ref="F15:F19"/>
    <mergeCell ref="G15:G19"/>
    <mergeCell ref="N15:N19"/>
    <mergeCell ref="O15:O19"/>
    <mergeCell ref="G10:G14"/>
    <mergeCell ref="N10:N14"/>
    <mergeCell ref="O10:O14"/>
    <mergeCell ref="P10:P14"/>
    <mergeCell ref="Q10:Q14"/>
    <mergeCell ref="R10:R14"/>
    <mergeCell ref="O20:O24"/>
    <mergeCell ref="P20:P24"/>
    <mergeCell ref="Q20:Q24"/>
    <mergeCell ref="R20:R24"/>
    <mergeCell ref="S20:S24"/>
    <mergeCell ref="A25:F25"/>
    <mergeCell ref="Q15:Q19"/>
    <mergeCell ref="R15:R19"/>
    <mergeCell ref="S15:S19"/>
    <mergeCell ref="A20:A24"/>
    <mergeCell ref="C20:C24"/>
    <mergeCell ref="D20:D24"/>
    <mergeCell ref="E20:E24"/>
    <mergeCell ref="F20:F24"/>
    <mergeCell ref="G20:G24"/>
    <mergeCell ref="N20:N24"/>
    <mergeCell ref="P15:P19"/>
    <mergeCell ref="A26:F26"/>
    <mergeCell ref="A27:F27"/>
    <mergeCell ref="A31:S31"/>
    <mergeCell ref="A32:A34"/>
    <mergeCell ref="C32:C34"/>
    <mergeCell ref="D32:D34"/>
    <mergeCell ref="E32:E34"/>
    <mergeCell ref="F32:F34"/>
    <mergeCell ref="G32:G34"/>
    <mergeCell ref="H32:H34"/>
    <mergeCell ref="O32:O34"/>
    <mergeCell ref="P32:P34"/>
    <mergeCell ref="Q32:Q34"/>
    <mergeCell ref="R32:R34"/>
    <mergeCell ref="S32:S34"/>
    <mergeCell ref="M32:M34"/>
    <mergeCell ref="N32:N34"/>
    <mergeCell ref="A30:S30"/>
    <mergeCell ref="R28:R29"/>
    <mergeCell ref="S28:S29"/>
    <mergeCell ref="F28:F29"/>
    <mergeCell ref="G28:G29"/>
    <mergeCell ref="N28:N29"/>
    <mergeCell ref="O28:O29"/>
    <mergeCell ref="A35:A38"/>
    <mergeCell ref="C35:C38"/>
    <mergeCell ref="D35:D38"/>
    <mergeCell ref="E35:E38"/>
    <mergeCell ref="F35:F38"/>
    <mergeCell ref="I32:I34"/>
    <mergeCell ref="J32:J34"/>
    <mergeCell ref="K32:K34"/>
    <mergeCell ref="L32:L34"/>
    <mergeCell ref="S35:S38"/>
    <mergeCell ref="A39:A41"/>
    <mergeCell ref="C39:C41"/>
    <mergeCell ref="D39:D41"/>
    <mergeCell ref="E39:E41"/>
    <mergeCell ref="F39:F41"/>
    <mergeCell ref="G39:G41"/>
    <mergeCell ref="H39:H41"/>
    <mergeCell ref="I39:I41"/>
    <mergeCell ref="J39:J41"/>
    <mergeCell ref="M35:M38"/>
    <mergeCell ref="N35:N38"/>
    <mergeCell ref="O35:O38"/>
    <mergeCell ref="P35:P38"/>
    <mergeCell ref="Q35:Q38"/>
    <mergeCell ref="R35:R38"/>
    <mergeCell ref="G35:G38"/>
    <mergeCell ref="H35:H38"/>
    <mergeCell ref="I35:I38"/>
    <mergeCell ref="J35:J38"/>
    <mergeCell ref="K35:K38"/>
    <mergeCell ref="L35:L38"/>
    <mergeCell ref="Q39:Q41"/>
    <mergeCell ref="R39:R41"/>
    <mergeCell ref="S39:S41"/>
    <mergeCell ref="A42:A44"/>
    <mergeCell ref="C42:C44"/>
    <mergeCell ref="D42:D44"/>
    <mergeCell ref="E42:E44"/>
    <mergeCell ref="F42:F44"/>
    <mergeCell ref="G42:G44"/>
    <mergeCell ref="H42:H44"/>
    <mergeCell ref="K39:K41"/>
    <mergeCell ref="L39:L41"/>
    <mergeCell ref="M39:M41"/>
    <mergeCell ref="N39:N41"/>
    <mergeCell ref="O39:O41"/>
    <mergeCell ref="P39:P41"/>
    <mergeCell ref="O42:O44"/>
    <mergeCell ref="P42:P44"/>
    <mergeCell ref="Q42:Q44"/>
    <mergeCell ref="R42:R44"/>
    <mergeCell ref="S42:S44"/>
    <mergeCell ref="M42:M44"/>
    <mergeCell ref="N42:N44"/>
    <mergeCell ref="A45:A47"/>
    <mergeCell ref="C45:C47"/>
    <mergeCell ref="D45:D47"/>
    <mergeCell ref="E45:E47"/>
    <mergeCell ref="F45:F47"/>
    <mergeCell ref="I42:I44"/>
    <mergeCell ref="J42:J44"/>
    <mergeCell ref="K42:K44"/>
    <mergeCell ref="L42:L44"/>
    <mergeCell ref="Q45:Q47"/>
    <mergeCell ref="R45:R47"/>
    <mergeCell ref="G45:G47"/>
    <mergeCell ref="H45:H47"/>
    <mergeCell ref="I45:I47"/>
    <mergeCell ref="J45:J47"/>
    <mergeCell ref="K45:K47"/>
    <mergeCell ref="L45:L47"/>
    <mergeCell ref="Q48:Q50"/>
    <mergeCell ref="R48:R50"/>
    <mergeCell ref="A48:A50"/>
    <mergeCell ref="C48:C50"/>
    <mergeCell ref="D48:D50"/>
    <mergeCell ref="E48:E50"/>
    <mergeCell ref="F48:F50"/>
    <mergeCell ref="G48:G50"/>
    <mergeCell ref="H48:H50"/>
    <mergeCell ref="I48:I50"/>
    <mergeCell ref="J48:J50"/>
    <mergeCell ref="I51:I54"/>
    <mergeCell ref="J51:J54"/>
    <mergeCell ref="K51:K54"/>
    <mergeCell ref="L51:L54"/>
    <mergeCell ref="S48:S50"/>
    <mergeCell ref="A51:A54"/>
    <mergeCell ref="C51:C54"/>
    <mergeCell ref="D51:D54"/>
    <mergeCell ref="E51:E54"/>
    <mergeCell ref="F51:F54"/>
    <mergeCell ref="G51:G54"/>
    <mergeCell ref="H51:H54"/>
    <mergeCell ref="K48:K50"/>
    <mergeCell ref="L48:L50"/>
    <mergeCell ref="M48:M50"/>
    <mergeCell ref="N48:N50"/>
    <mergeCell ref="O48:O50"/>
    <mergeCell ref="P48:P50"/>
    <mergeCell ref="O51:O54"/>
    <mergeCell ref="P51:P54"/>
    <mergeCell ref="Q51:Q54"/>
    <mergeCell ref="R51:R54"/>
    <mergeCell ref="S51:S54"/>
    <mergeCell ref="M51:M54"/>
    <mergeCell ref="G55:G57"/>
    <mergeCell ref="H55:H57"/>
    <mergeCell ref="I55:I57"/>
    <mergeCell ref="J55:J57"/>
    <mergeCell ref="K55:K57"/>
    <mergeCell ref="L55:L57"/>
    <mergeCell ref="A55:A57"/>
    <mergeCell ref="C55:C57"/>
    <mergeCell ref="D55:D57"/>
    <mergeCell ref="E55:E57"/>
    <mergeCell ref="F55:F57"/>
    <mergeCell ref="A58:A61"/>
    <mergeCell ref="C58:C61"/>
    <mergeCell ref="D58:D61"/>
    <mergeCell ref="E58:E61"/>
    <mergeCell ref="F58:F61"/>
    <mergeCell ref="G58:G61"/>
    <mergeCell ref="H58:H61"/>
    <mergeCell ref="I58:I61"/>
    <mergeCell ref="J58:J61"/>
    <mergeCell ref="R69:R72"/>
    <mergeCell ref="S69:S72"/>
    <mergeCell ref="A73:F73"/>
    <mergeCell ref="I69:I72"/>
    <mergeCell ref="J69:J72"/>
    <mergeCell ref="K69:K72"/>
    <mergeCell ref="L69:L72"/>
    <mergeCell ref="M69:M72"/>
    <mergeCell ref="N69:N72"/>
    <mergeCell ref="A69:A72"/>
    <mergeCell ref="C69:C72"/>
    <mergeCell ref="D69:D72"/>
    <mergeCell ref="E69:E72"/>
    <mergeCell ref="F69:F72"/>
    <mergeCell ref="G69:G72"/>
    <mergeCell ref="H69:H72"/>
    <mergeCell ref="A74:F74"/>
    <mergeCell ref="A75:F75"/>
    <mergeCell ref="A76:F76"/>
    <mergeCell ref="A77:F77"/>
    <mergeCell ref="A78:F78"/>
    <mergeCell ref="O69:O72"/>
    <mergeCell ref="P69:P72"/>
    <mergeCell ref="Q69:Q72"/>
    <mergeCell ref="A62:A64"/>
    <mergeCell ref="C62:C64"/>
    <mergeCell ref="D62:D64"/>
    <mergeCell ref="E62:E64"/>
    <mergeCell ref="F62:F64"/>
    <mergeCell ref="G62:G64"/>
    <mergeCell ref="N62:N64"/>
    <mergeCell ref="O62:O64"/>
    <mergeCell ref="P62:P64"/>
    <mergeCell ref="Q62:Q64"/>
    <mergeCell ref="F65:F68"/>
    <mergeCell ref="G65:G68"/>
    <mergeCell ref="P28:P29"/>
    <mergeCell ref="Q28:Q29"/>
    <mergeCell ref="Q58:Q61"/>
    <mergeCell ref="R58:R61"/>
    <mergeCell ref="S58:S61"/>
    <mergeCell ref="K58:K61"/>
    <mergeCell ref="L58:L61"/>
    <mergeCell ref="M58:M61"/>
    <mergeCell ref="N58:N61"/>
    <mergeCell ref="O58:O61"/>
    <mergeCell ref="P58:P61"/>
    <mergeCell ref="S55:S57"/>
    <mergeCell ref="M55:M57"/>
    <mergeCell ref="N55:N57"/>
    <mergeCell ref="O55:O57"/>
    <mergeCell ref="P55:P57"/>
    <mergeCell ref="Q55:Q57"/>
    <mergeCell ref="R55:R57"/>
    <mergeCell ref="N51:N54"/>
    <mergeCell ref="S45:S47"/>
    <mergeCell ref="M45:M47"/>
    <mergeCell ref="N45:N47"/>
    <mergeCell ref="O45:O47"/>
    <mergeCell ref="P45:P47"/>
    <mergeCell ref="R62:R64"/>
    <mergeCell ref="S62:S64"/>
    <mergeCell ref="H62:H64"/>
    <mergeCell ref="I62:I64"/>
    <mergeCell ref="J62:J64"/>
    <mergeCell ref="K62:K64"/>
    <mergeCell ref="L62:L64"/>
    <mergeCell ref="M62:M64"/>
    <mergeCell ref="R65:R68"/>
    <mergeCell ref="S65:S68"/>
    <mergeCell ref="L65:L68"/>
    <mergeCell ref="M65:M68"/>
    <mergeCell ref="N65:N68"/>
    <mergeCell ref="O65:O68"/>
    <mergeCell ref="P65:P68"/>
    <mergeCell ref="Q65:Q68"/>
    <mergeCell ref="H65:H68"/>
    <mergeCell ref="I65:I68"/>
    <mergeCell ref="J65:J68"/>
    <mergeCell ref="K65:K68"/>
  </mergeCells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10:A24 A39:B41 A51 A55 A58 A62 A65 A69 A35 A42 A45 A48 A3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</vt:lpstr>
      <vt:lpstr>План 2026-2027</vt:lpstr>
      <vt:lpstr>Семестровка</vt:lpstr>
      <vt:lpstr>ДВВ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2026-05-19T18:18:25Z</cp:lastPrinted>
  <dcterms:created xsi:type="dcterms:W3CDTF">2019-06-23T08:28:53Z</dcterms:created>
  <dcterms:modified xsi:type="dcterms:W3CDTF">2026-05-22T16:02:32Z</dcterms:modified>
</cp:coreProperties>
</file>